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K:\QILT\GOS-L\2021\11. Reporting\Analytical report\Tables\"/>
    </mc:Choice>
  </mc:AlternateContent>
  <xr:revisionPtr revIDLastSave="0" documentId="8_{DEA67149-E5B2-4CB0-80A8-13AEB5EB98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EX" sheetId="1" r:id="rId1"/>
    <sheet name="FTE_UG_ALL_6Y" sheetId="2" r:id="rId2"/>
    <sheet name="FTE_ALL_ALL_1Y_AREA" sheetId="3" r:id="rId3"/>
    <sheet name="FTE_ALL_ALL_1Y_AREA45" sheetId="4" r:id="rId4"/>
    <sheet name="FTE_UG_UNI_1Y_INST_CI" sheetId="5" r:id="rId5"/>
    <sheet name="FTE_PGC_UNI_1Y_INST_CI" sheetId="6" r:id="rId6"/>
    <sheet name="STMT_UG_ALL_1Y" sheetId="7" r:id="rId7"/>
    <sheet name="STMT_UG_ALL_3Y" sheetId="8" r:id="rId8"/>
    <sheet name="STMT_PGC_ALL_1Y" sheetId="9" r:id="rId9"/>
    <sheet name="STMT_PGC_ALL_3Y" sheetId="10" r:id="rId10"/>
    <sheet name="STMT_PGR_ALL_1Y" sheetId="11" r:id="rId11"/>
    <sheet name="STMT_PGR_ALL_3Y" sheetId="12" r:id="rId12"/>
    <sheet name="STMT_UG_ALL_1Y_SEX" sheetId="13" r:id="rId13"/>
    <sheet name="STMT_PGC_ALL_1Y_SEX" sheetId="14" r:id="rId14"/>
    <sheet name="STMT_PGR_ALL_1Y_SEX" sheetId="15" r:id="rId15"/>
    <sheet name="STMT_UG_ALL_1Y_AREA" sheetId="16" r:id="rId16"/>
    <sheet name="STMT_PGC_ALL_1Y_AREA" sheetId="17" r:id="rId17"/>
    <sheet name="STMT_PGR_ALL_1Y_AREA" sheetId="18" r:id="rId18"/>
    <sheet name="STMT_UG_ALL_1Y_AREA45" sheetId="19" r:id="rId19"/>
    <sheet name="STMT_PGC_ALL_1Y_AREA45" sheetId="20" r:id="rId20"/>
    <sheet name="STMT_PGR_ALL_1Y_AREA45" sheetId="21" r:id="rId21"/>
    <sheet name="STMT_UG_ALL_1Y_ARSX" sheetId="22" r:id="rId22"/>
    <sheet name="STMT_PGC_ALL_1Y_ARSX" sheetId="23" r:id="rId23"/>
    <sheet name="STMT_UG_ALL_1Y_DG" sheetId="24" r:id="rId24"/>
    <sheet name="STMT_PGC_ALL_1Y_DG" sheetId="25" r:id="rId25"/>
    <sheet name="STMT_PGR_ALL_1Y_DG" sheetId="26" r:id="rId26"/>
    <sheet name="HOURS_UG_ALL_3Y" sheetId="27" r:id="rId27"/>
    <sheet name="HOURS_PGC_ALL_3Y" sheetId="28" r:id="rId28"/>
    <sheet name="HOURS_PGR_ALL_3Y" sheetId="29" r:id="rId29"/>
    <sheet name="AWAY_UG_ALL_3Y" sheetId="30" r:id="rId30"/>
    <sheet name="AWAY_PGC_ALL_3Y" sheetId="31" r:id="rId31"/>
    <sheet name="AWAY_PGR_ALL_3Y" sheetId="32" r:id="rId32"/>
    <sheet name="OCCO_UG_ALL_1Y_AREA" sheetId="33" r:id="rId33"/>
    <sheet name="OCCO_PGC_ALL_1Y_AREA" sheetId="34" r:id="rId34"/>
    <sheet name="OCCO_PGR_ALL_1Y_AREA" sheetId="35" r:id="rId35"/>
    <sheet name="OCCF_UG_ALL_1Y_AREA" sheetId="36" r:id="rId36"/>
    <sheet name="OCCF_PGC_ALL_1Y_AREA" sheetId="37" r:id="rId37"/>
    <sheet name="OCCF_PGR_ALL_1Y_AREA" sheetId="38" r:id="rId38"/>
    <sheet name="RSOVRQ_UG_ALL_1Y_AREA" sheetId="39" r:id="rId39"/>
    <sheet name="RSOVRQ_PGC_ALL_1Y_AREA" sheetId="40" r:id="rId40"/>
    <sheet name="RSOVRQ_PGR_ALL_1Y_AREA" sheetId="41" r:id="rId41"/>
    <sheet name="RSOVRQ_UG_ALL_1Y_MT" sheetId="42" r:id="rId42"/>
    <sheet name="RSOVRQ_UG_ALL_1Y_STMT2" sheetId="43" r:id="rId43"/>
    <sheet name="RSOVRQ_PGC_ALL_1Y_STMT2" sheetId="44" r:id="rId44"/>
    <sheet name="RSOVRQ_PGR_ALL_1Y_STMT2" sheetId="45" r:id="rId45"/>
    <sheet name="STMT2_UG_UNI_1Y_INST_CI" sheetId="46" r:id="rId46"/>
    <sheet name="STMT2_UG_UNI_3Y_INST_CI" sheetId="47" r:id="rId47"/>
    <sheet name="STMT2_PGC_UNI_1Y_INST_CI" sheetId="48" r:id="rId48"/>
    <sheet name="STMT2_PGC_UNI_3Y_INST_CI" sheetId="49" r:id="rId49"/>
    <sheet name="STMT3_UG_UNI_1Y_INST_CI" sheetId="50" r:id="rId50"/>
    <sheet name="STMT3_UG_UNI_3Y_INST_CI" sheetId="51" r:id="rId51"/>
    <sheet name="STMT3_PGC_UNI_1Y_INST_CI" sheetId="52" r:id="rId52"/>
    <sheet name="STMT3_PGC_UNI_3Y_INST_CI" sheetId="53" r:id="rId53"/>
    <sheet name="LFT_UG_ALL_1Y" sheetId="54" r:id="rId54"/>
    <sheet name="LFT_PGC_ALL_1Y" sheetId="55" r:id="rId55"/>
    <sheet name="LFT_PGR_ALL_1Y" sheetId="56" r:id="rId56"/>
    <sheet name="LFT_UG_ALL_1Y_SEX" sheetId="57" r:id="rId57"/>
    <sheet name="LFT_PGC_ALL_1Y_SEX" sheetId="58" r:id="rId58"/>
    <sheet name="LFT_PGR_ALL_1Y_SEX" sheetId="59" r:id="rId59"/>
    <sheet name="EHIST_UG_ALL_1Y" sheetId="60" r:id="rId60"/>
    <sheet name="EHIST_PGC_ALL_1Y" sheetId="61" r:id="rId61"/>
    <sheet name="EHIST_PGR_ALL_1Y" sheetId="62" r:id="rId62"/>
    <sheet name="EHIST_UG_ALL_1Y_FTS" sheetId="63" r:id="rId63"/>
    <sheet name="OCC_UG_ALL_1Y_STMT2" sheetId="64" r:id="rId64"/>
    <sheet name="OCC_PGC_ALL_1Y_STMT2" sheetId="65" r:id="rId65"/>
    <sheet name="OCC_PGR_ALL_1Y_STMT2" sheetId="66" r:id="rId66"/>
    <sheet name="QUALIMP_UG_ALL_1Y_STMT2" sheetId="67" r:id="rId67"/>
    <sheet name="QUALIMP_PGC_ALL_1Y_STMT2" sheetId="68" r:id="rId68"/>
    <sheet name="QUALIMP_PGR_ALL_1Y_STMT2" sheetId="69" r:id="rId69"/>
    <sheet name="CRSPREP_UG_ALL_1Y_STMT2" sheetId="70" r:id="rId70"/>
    <sheet name="CRSPREP_PGC_ALL_1Y_STMT2" sheetId="71" r:id="rId71"/>
    <sheet name="CRSPREP_PGR_ALL_1Y_STMT2" sheetId="72" r:id="rId72"/>
    <sheet name="FTS_UG_ALL_1Y_BFOE" sheetId="73" r:id="rId73"/>
    <sheet name="FTS_UG_ALL_1Y_DG" sheetId="74" r:id="rId74"/>
    <sheet name="GAS_UG_ALL_1Y_AREA" sheetId="75" r:id="rId75"/>
    <sheet name="GAS_PGC_ALL_1Y_AREA" sheetId="76" r:id="rId76"/>
    <sheet name="GAS_UG_ALL_1Y_STMT2" sheetId="77" r:id="rId77"/>
    <sheet name="GAS_PGC_ALL_1Y_STMT2" sheetId="78" r:id="rId78"/>
    <sheet name="GAS_PGR_ALL_1Y_STMT2" sheetId="79" r:id="rId79"/>
    <sheet name="MT_UG_ALL_1Y_FTS" sheetId="80" r:id="rId80"/>
    <sheet name="OV_ALL_ALL_1Y" sheetId="81" r:id="rId81"/>
    <sheet name="RR_ALL_UNI_1Y_INST" sheetId="82" r:id="rId82"/>
    <sheet name="RR_ALL_NUHEI_1Y_INST" sheetId="83" r:id="rId83"/>
    <sheet name="RR_UG_UNI_1Y_INST" sheetId="84" r:id="rId84"/>
    <sheet name="RR_UG_NUHEI_1Y_INST" sheetId="85" r:id="rId85"/>
    <sheet name="RR_PGC_UNI_1Y_INST" sheetId="86" r:id="rId86"/>
    <sheet name="RR_PGC_NUHEI_1Y_INST" sheetId="87" r:id="rId87"/>
    <sheet name="RR_PGR_UNI_1Y_INST" sheetId="88" r:id="rId88"/>
    <sheet name="RR_PGR_NUHEI_1Y_INST" sheetId="89" r:id="rId89"/>
    <sheet name="CHAR_ALL_ALL_1Y_AREA" sheetId="90" r:id="rId90"/>
    <sheet name="CHAR_UG_ALL_1Y_AREA" sheetId="91" r:id="rId91"/>
    <sheet name="CHAR_PGC_ALL_1Y_AREA" sheetId="92" r:id="rId92"/>
    <sheet name="CHAR_PGR_ALL_1Y_AREA" sheetId="93" r:id="rId93"/>
    <sheet name="CHAR_UG_ALL_1Y_ARSX" sheetId="94" r:id="rId94"/>
    <sheet name="CHAR_PGC_ALL_1Y_ARSX" sheetId="95" r:id="rId95"/>
    <sheet name="CHAR_PGR_ALL_1Y_ARSX" sheetId="96" r:id="rId96"/>
    <sheet name="CHAR_UG_ALL_1Y_AR45SX" sheetId="97" r:id="rId97"/>
    <sheet name="CHAR_PGC_ALL_1Y_AR45SX" sheetId="98" r:id="rId98"/>
    <sheet name="CHAR_PGR_ALL_1Y_AR45SX" sheetId="99" r:id="rId99"/>
    <sheet name="CHAR_ALL_ALL_1Y_SG" sheetId="100" r:id="rId100"/>
    <sheet name="CHAR_UG_ALL_1Y_SG" sheetId="101" r:id="rId101"/>
    <sheet name="CHAR_PGC_ALL_1Y_SG" sheetId="102" r:id="rId102"/>
    <sheet name="CHAR_PGR_ALL_1Y_SG" sheetId="103" r:id="rId103"/>
    <sheet name="FTE_UG_UNI_1Y_INST_FIG" sheetId="104" r:id="rId104"/>
    <sheet name="FTE_UG_UNI_3Y_INST_FIG" sheetId="105" r:id="rId105"/>
    <sheet name="FTE_PGC_UNI_1Y_INST_FIG" sheetId="106" r:id="rId106"/>
    <sheet name="FTE_PGC_UNI_3Y_INST_FIG" sheetId="107" r:id="rId107"/>
    <sheet name="SAL_UG_UNI_1Y_INST_FIG" sheetId="108" r:id="rId108"/>
    <sheet name="SAL_UG_UNI_3Y_INST_FIG" sheetId="109" r:id="rId109"/>
    <sheet name="SAL_PGC_UNI_1Y_INST_FIG" sheetId="110" r:id="rId110"/>
    <sheet name="SAL_PGC_UNI_3Y_INST_FIG" sheetId="111" r:id="rId1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11" l="1"/>
  <c r="C1" i="110"/>
  <c r="C1" i="109"/>
  <c r="C1" i="108"/>
  <c r="C1" i="107"/>
  <c r="C1" i="106"/>
  <c r="C1" i="105"/>
  <c r="C1" i="104"/>
  <c r="H1" i="103"/>
  <c r="H1" i="102"/>
  <c r="H1" i="101"/>
  <c r="H1" i="100"/>
  <c r="Q1" i="99"/>
  <c r="Q1" i="98"/>
  <c r="Q1" i="97"/>
  <c r="Q1" i="96"/>
  <c r="Q1" i="95"/>
  <c r="Q1" i="94"/>
  <c r="I1" i="93"/>
  <c r="I1" i="92"/>
  <c r="I1" i="91"/>
  <c r="I1" i="90"/>
  <c r="F1" i="89"/>
  <c r="F1" i="88"/>
  <c r="F1" i="87"/>
  <c r="F1" i="86"/>
  <c r="F1" i="85"/>
  <c r="F1" i="84"/>
  <c r="F1" i="83"/>
  <c r="F1" i="82"/>
  <c r="E1" i="81"/>
  <c r="F1" i="80"/>
  <c r="F1" i="79"/>
  <c r="F1" i="78"/>
  <c r="F1" i="77"/>
  <c r="H1" i="76"/>
  <c r="H1" i="75"/>
  <c r="D1" i="74"/>
  <c r="D1" i="73"/>
  <c r="F1" i="72"/>
  <c r="F1" i="71"/>
  <c r="F1" i="70"/>
  <c r="F1" i="69"/>
  <c r="F1" i="68"/>
  <c r="F1" i="67"/>
  <c r="F1" i="66"/>
  <c r="F1" i="65"/>
  <c r="F1" i="64"/>
  <c r="D1" i="63"/>
  <c r="D1" i="62"/>
  <c r="D1" i="61"/>
  <c r="D1" i="60"/>
  <c r="G1" i="59"/>
  <c r="G1" i="58"/>
  <c r="G1" i="57"/>
  <c r="G1" i="56"/>
  <c r="G1" i="55"/>
  <c r="G1" i="54"/>
  <c r="F1" i="53"/>
  <c r="F1" i="52"/>
  <c r="F1" i="51"/>
  <c r="F1" i="50"/>
  <c r="F1" i="49"/>
  <c r="F1" i="48"/>
  <c r="F1" i="47"/>
  <c r="F1" i="46"/>
  <c r="F1" i="45"/>
  <c r="F1" i="44"/>
  <c r="F1" i="43"/>
  <c r="D1" i="42"/>
  <c r="J1" i="41"/>
  <c r="J1" i="40"/>
  <c r="J1" i="39"/>
  <c r="J1" i="38"/>
  <c r="J1" i="37"/>
  <c r="J1" i="36"/>
  <c r="J1" i="35"/>
  <c r="J1" i="34"/>
  <c r="J1" i="33"/>
  <c r="E1" i="32"/>
  <c r="E1" i="31"/>
  <c r="E1" i="30"/>
  <c r="E1" i="29"/>
  <c r="E1" i="28"/>
  <c r="E1" i="27"/>
  <c r="J1" i="26"/>
  <c r="J1" i="25"/>
  <c r="J1" i="24"/>
  <c r="R1" i="23"/>
  <c r="R1" i="22"/>
  <c r="J1" i="21"/>
  <c r="J1" i="20"/>
  <c r="J1" i="19"/>
  <c r="J1" i="18"/>
  <c r="J1" i="17"/>
  <c r="J1" i="16"/>
  <c r="H1" i="15"/>
  <c r="H1" i="14"/>
  <c r="H1" i="13"/>
  <c r="D1" i="12"/>
  <c r="D1" i="11"/>
  <c r="D1" i="10"/>
  <c r="D1" i="9"/>
  <c r="D1" i="8"/>
  <c r="D1" i="7"/>
  <c r="D1" i="6"/>
  <c r="D1" i="5"/>
  <c r="H1" i="4"/>
  <c r="H1" i="3"/>
  <c r="E1" i="2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<sst xmlns="http://schemas.openxmlformats.org/spreadsheetml/2006/main" count="19455" uniqueCount="4739">
  <si>
    <t>2021 GOS-L National Tables and Figures</t>
  </si>
  <si>
    <t>Sheet</t>
  </si>
  <si>
    <t>National Report table</t>
  </si>
  <si>
    <t>National Dashboard report</t>
  </si>
  <si>
    <t>Title</t>
  </si>
  <si>
    <t>Table 02</t>
  </si>
  <si>
    <t>Table 01</t>
  </si>
  <si>
    <t>Proportion employed full-time, 2016-2021, for undergraduates and all provider types</t>
  </si>
  <si>
    <t>Table 06</t>
  </si>
  <si>
    <t>Table 03</t>
  </si>
  <si>
    <t>Proportion employed full-time, 2021, for all course levels and all provider types by study area</t>
  </si>
  <si>
    <t>Table 07</t>
  </si>
  <si>
    <t>Proportion employed full-time, 2021, for all course levels and all provider types by 45 study areas</t>
  </si>
  <si>
    <t>Table 04</t>
  </si>
  <si>
    <t>Proportion employed full-time, 2021, for undergraduates and universities by institution</t>
  </si>
  <si>
    <t>Proportion employed full-time, 2021, for postgraduate coursework graduates and universities by institution</t>
  </si>
  <si>
    <t>Short-term and medium-term employment outcomes (FTE, OE, LF, SAL), 2021, for undergraduates and all provider types</t>
  </si>
  <si>
    <t>Short-term and medium-term employment outcomes (FTE, OE, LF, SAL), 2019-2021, for undergraduates and all provider types</t>
  </si>
  <si>
    <t>Short-term and medium-term employment outcomes (FTE, OE, LF, SAL), 2021, for postgraduate coursework graduates and all provider types</t>
  </si>
  <si>
    <t>Short-term and medium-term employment outcomes (FTE, OE, LF, SAL), 2019-2021, for postgraduate coursework graduates and all provider types</t>
  </si>
  <si>
    <t>Short-term and medium-term employment outcomes (FTE, OE, LF, SAL), 2021, for postgraduate research graduates and all provider types</t>
  </si>
  <si>
    <t>Short-term and medium-term employment outcomes (FTE, OE, LF, SAL), 2019-2021, for postgraduate research graduates and all provider types</t>
  </si>
  <si>
    <t>Short-term and medium-term employment outcomes (FTE, OE, LF, SAL), 2021, for undergraduates and all provider types by gender</t>
  </si>
  <si>
    <t>Short-term and medium-term employment outcomes (FTE, OE, LF, SAL), 2021, for postgraduate coursework graduates and all provider types by gender</t>
  </si>
  <si>
    <t>Table 05</t>
  </si>
  <si>
    <t>Short-term and medium-term employment outcomes (FTE, OE, LF, SAL), 2021, for postgraduate research graduates and all provider types by gender</t>
  </si>
  <si>
    <t>Short-term and medium-term employment outcomes (FTE, OE, LF, SAL), 2021, for undergraduates and all provider types by study area</t>
  </si>
  <si>
    <t>Short-term and medium-term employment outcomes (FTE, OE, LF, SAL), 2021, for postgraduate coursework graduates and all provider types by study area</t>
  </si>
  <si>
    <t>Short-term and medium-term employment outcomes (FTE, OE, LF, SAL), 2021, for postgraduate research graduates and all provider types by study area</t>
  </si>
  <si>
    <t>Table 09</t>
  </si>
  <si>
    <t>Short-term and medium-term employment outcomes (FTE, OE, LF, SAL), 2021, for undergraduates and all provider types by 45 study areas</t>
  </si>
  <si>
    <t>Short-term and medium-term employment outcomes (FTE, OE, LF, SAL), 2021, for postgraduate coursework graduates and all provider types by 45 study areas</t>
  </si>
  <si>
    <t>Short-term and medium-term employment outcomes (FTE, OE, LF, SAL), 2021, for postgraduate research graduates and all provider types by 45 study areas</t>
  </si>
  <si>
    <t>Short-term and medium-term employment outcomes (FTE, OE, LF, SAL), 2021, for undergraduates and all provider types by study area and gender</t>
  </si>
  <si>
    <t>Short-term and medium-term employment outcomes (FTE, OE, LF, SAL), 2021, for postgraduate coursework graduates and all provider types by study area and gender</t>
  </si>
  <si>
    <t>Short-term and medium-term employment outcomes (FTE, OE, LF, SAL), 2021, for undergraduates and all provider types by demographic group</t>
  </si>
  <si>
    <t>Short-term and medium-term employment outcomes (FTE, OE, LF, SAL), 2021, for postgraduate coursework graduates and all provider types by demographic group</t>
  </si>
  <si>
    <t>Short-term and medium-term employment outcomes (FTE, OE, LF, SAL), 2021, for postgraduate research graduates and all provider types by demographic group</t>
  </si>
  <si>
    <t>Medium-term median usual hours and median actual hours worked by employment outcome  (FT, PT, OE), 2019-2021, for undergraduates and all provider types</t>
  </si>
  <si>
    <t>Medium-term median usual hours and median actual hours worked by employment outcome  (FT, PT, OE), 2019-2021, for postgraduate coursework graduates and all provider types</t>
  </si>
  <si>
    <t>Medium-term median usual hours and median actual hours worked by employment outcome  (FT, PT, OE), 2019-2021, for postgraduate research graduates and all provider types</t>
  </si>
  <si>
    <t>Percentage of employed graduates who are away from work by employment outcome (FT, PT, OE), 2019-2021, for undergraduates and all provider types</t>
  </si>
  <si>
    <t>Percentage of employed graduates who are away from work by employment outcome (FT, PT, OE), 2019-2021, for postgraduate coursework graduates and all provider types</t>
  </si>
  <si>
    <t>Percentage of employed graduates who are away from work by employment outcome (FT, PT, OE), 2019-2021, for postgraduate research graduates and all provider types</t>
  </si>
  <si>
    <t>Proportion employed working in occupational groups, 2021, for undergraduates and all provider types by study area</t>
  </si>
  <si>
    <t>Proportion employed working in occupational groups, 2021, for postgraduate coursework graduates and all provider types by study area</t>
  </si>
  <si>
    <t>Proportion employed working in occupational groups, 2021, for postgraduate research graduates and all provider types by study area</t>
  </si>
  <si>
    <t>Proportion full-time employed working in occupational groups, 2021, for undergraduates and all provider types by study area</t>
  </si>
  <si>
    <t>Proportion full-time employed working in occupational groups, 2021, for postgraduate coursework graduates and all provider types by study area</t>
  </si>
  <si>
    <t>Proportion full-time employed working in occupational groups, 2021, for postgraduate research graduates and all provider types by study area</t>
  </si>
  <si>
    <t>Main reason for working in job in that doesn’t fully use skills and education, 2021, for undergraduates and all provider types by study area</t>
  </si>
  <si>
    <t>Main reason for working in job in that doesn’t fully use skills and education, 2021, for postgraduate coursework graduates and all provider types by study area</t>
  </si>
  <si>
    <t>Main reason for working in job in that doesn’t fully use skills and education, 2021, for postgraduate research graduates and all provider types by study area</t>
  </si>
  <si>
    <t>Table 10</t>
  </si>
  <si>
    <t>Main reason for working in job in that doesn’t fully use skills and education, 2021, for undergraduates and all provider types by medium-term employment outcomes</t>
  </si>
  <si>
    <t>Main reason for working in job in that doesn’t fully use skills and education, 2021, for undergraduates and all provider types by short-term and medium-term employment outcomes</t>
  </si>
  <si>
    <t>Main reason for working in job in that doesn’t fully use skills and education, 2021, for postgraduate coursework graduates and all provider types by short-term and medium-term employment outcomes</t>
  </si>
  <si>
    <t>Main reason for working in job in that doesn’t fully use skills and education, 2021, for postgraduate research graduates and all provider types by short-term and medium-term employment outcomes</t>
  </si>
  <si>
    <t>Table 08</t>
  </si>
  <si>
    <t>Short-term and medium-term employment outcomes (FTE, OE), 2021, for undergraduates and universities by institution</t>
  </si>
  <si>
    <t>Short-term and medium-term employment outcomes (FTE, OE), 2019-2021, for undergraduates and universities by institution</t>
  </si>
  <si>
    <t>Short-term and medium-term employment outcomes (FTE, OE), 2021, for postgraduate coursework graduates and universities by institution</t>
  </si>
  <si>
    <t>Short-term and medium-term employment outcomes (FTE, OE), 2019-2021, for postgraduate coursework graduates and universities by institution</t>
  </si>
  <si>
    <t>Short-term and medium-term employment outcomes (LF, SAL), 2021, for undergraduates and universities by institution</t>
  </si>
  <si>
    <t>Short-term and medium-term employment outcomes (LF, SAL), 2019-2021, for undergraduates and universities by institution</t>
  </si>
  <si>
    <t>Short-term and medium-term employment outcomes (LF, SAL), 2021, for postgraduate coursework graduates and universities by institution</t>
  </si>
  <si>
    <t>Short-term and medium-term employment outcomes (LF, SAL), 2019-2021, for postgraduate coursework graduates and universities by institution</t>
  </si>
  <si>
    <t>Labour force transition, 2021, for undergraduates and all provider types</t>
  </si>
  <si>
    <t>Labour force transition, 2021, for postgraduate coursework graduates and all provider types</t>
  </si>
  <si>
    <t>Labour force transition, 2021, for postgraduate research graduates and all provider types</t>
  </si>
  <si>
    <t>Labour force transition, 2021, for undergraduates and all provider types by gender</t>
  </si>
  <si>
    <t>Labour force transition, 2021, for postgraduate coursework graduates and all provider types by gender</t>
  </si>
  <si>
    <t>Labour force transition, 2021, for postgraduate research graduates and all provider types by gender</t>
  </si>
  <si>
    <t>Employment history, 2021, for undergraduates and all provider types</t>
  </si>
  <si>
    <t>Employment history, 2021, for postgraduate coursework graduates and all provider types</t>
  </si>
  <si>
    <t>Employment history, 2021, for postgraduate research graduates and all provider types</t>
  </si>
  <si>
    <t>Employment history, 2021, for undergraduates and all provider types by proportion engaged in full-time study</t>
  </si>
  <si>
    <t>Proportion of employed graduates working in managerial or professional occupation, 2021, for undergraduates and all provider types by short-term and medium-term employment outcomes</t>
  </si>
  <si>
    <t>Proportion of employed graduates working in managerial or professional occupation, 2021, for postgraduate coursework graduates and all provider types by short-term and medium-term employment outcomes</t>
  </si>
  <si>
    <t>Proportion of employed graduates working in managerial or professional occupation, 2021, for postgraduate research graduates and all provider types by short-term and medium-term employment outcomes</t>
  </si>
  <si>
    <t>Importance of qualification for graduates in short-term and medium-term employment, 2021, for undergraduates and all provider types by short-term and medium-term employment outcomes</t>
  </si>
  <si>
    <t>Importance of qualification for graduates in short-term and medium-term employment, 2021, for postgraduate coursework graduates and all provider types by short-term and medium-term employment outcomes</t>
  </si>
  <si>
    <t>Importance of qualification for graduates in short-term and medium-term employment, 2021, for postgraduate research graduates and all provider types by short-term and medium-term employment outcomes</t>
  </si>
  <si>
    <t>Extent to which qualification prepared graduate for employment for graduates in short-term and medium-term employment, 2021, for undergraduates and all provider types by short-term and medium-term employment outcomes</t>
  </si>
  <si>
    <t>Extent to which qualification prepared graduate for employment for graduates in short-term and medium-term employment, 2021, for postgraduate coursework graduates and all provider types by short-term and medium-term employment outcomes</t>
  </si>
  <si>
    <t>Extent to which qualification prepared graduate for employment for graduates in short-term and medium-term employment, 2021, for postgraduate research graduates and all provider types by short-term and medium-term employment outcomes</t>
  </si>
  <si>
    <t>Table 11</t>
  </si>
  <si>
    <t>Proportion engaged in full-time study, 2021, for undergraduates and all provider types by broad field of education</t>
  </si>
  <si>
    <t>Proportion engaged in full-time study, 2021, for undergraduates and all provider types by demographic group</t>
  </si>
  <si>
    <t>Graduates average ratings of their attributes, 2021, for undergraduates and all provider types by study area</t>
  </si>
  <si>
    <t>Graduates average ratings of their attributes, 2021, for postgraduate coursework graduates and all provider types by study area</t>
  </si>
  <si>
    <t>Graduates average ratings of their attributes, 2021, for undergraduates and all provider types by short-term and medium-term employment outcomes</t>
  </si>
  <si>
    <t>Graduates average ratings of their attributes, 2021, for postgraduate coursework graduates and all provider types by short-term and medium-term employment outcomes</t>
  </si>
  <si>
    <t>Graduates average ratings of their attributes, 2021, for postgraduate research graduates and all provider types by short-term and medium-term employment outcomes</t>
  </si>
  <si>
    <t>Medium-term employment outcomes (FTE, OE, LF, SAL), 2021, for undergraduates and all provider types by proportion engaged in full-time study</t>
  </si>
  <si>
    <t>Table 12</t>
  </si>
  <si>
    <t>Operational overview, 2021, for all course levels and all provider types</t>
  </si>
  <si>
    <t>Table 13</t>
  </si>
  <si>
    <t>Response rates, 2021, for all course levels and universities by institution</t>
  </si>
  <si>
    <t>Table 14</t>
  </si>
  <si>
    <t>Response rates, 2021, for all course levels and non-university higher education institutions by institution</t>
  </si>
  <si>
    <t>Response rates, 2021, for undergraduates and universities by institution</t>
  </si>
  <si>
    <t>Response rates, 2021, for undergraduates and non-university higher education institutions by institution</t>
  </si>
  <si>
    <t>Response rates, 2021, for postgraduate coursework graduates and universities by institution</t>
  </si>
  <si>
    <t>Response rates, 2021, for postgraduate coursework graduates and non-university higher education institutions by institution</t>
  </si>
  <si>
    <t>Response rates, 2021, for postgraduate research graduates and universities by institution</t>
  </si>
  <si>
    <t>Response rates, 2021, for postgraduate research graduates and non-university higher education institutions by institution</t>
  </si>
  <si>
    <t>Table 16</t>
  </si>
  <si>
    <t>Respondent characteristics, 2021, for all course levels and all provider types by study area</t>
  </si>
  <si>
    <t>Respondent characteristics, 2021, for undergraduates and all provider types by study area</t>
  </si>
  <si>
    <t>Respondent characteristics, 2021, for postgraduate coursework graduates and all provider types by study area</t>
  </si>
  <si>
    <t>Respondent characteristics, 2021, for postgraduate research graduates and all provider types by study area</t>
  </si>
  <si>
    <t>Respondent characteristics, 2021, for undergraduates and all provider types by study area and gender</t>
  </si>
  <si>
    <t>Respondent characteristics, 2021, for postgraduate coursework graduates and all provider types by study area and gender</t>
  </si>
  <si>
    <t>Respondent characteristics, 2021, for postgraduate research graduates and all provider types by study area and gender</t>
  </si>
  <si>
    <t>Respondent characteristics, 2021, for undergraduates and all provider types by 45 study areas and gender</t>
  </si>
  <si>
    <t>Respondent characteristics, 2021, for postgraduate coursework graduates and all provider types by 45 study areas and gender</t>
  </si>
  <si>
    <t>Respondent characteristics, 2021, for postgraduate research graduates and all provider types by 45 study areas and gender</t>
  </si>
  <si>
    <t>Table 15</t>
  </si>
  <si>
    <t>Respondent characteristics, 2021, for all course levels and all provider types by demographic and contextual group</t>
  </si>
  <si>
    <t>Respondent characteristics, 2021, for undergraduates and all provider types by demographic and contextual group</t>
  </si>
  <si>
    <t>Respondent characteristics, 2021, for postgraduate coursework graduates and all provider types by demographic and contextual group</t>
  </si>
  <si>
    <t>Respondent characteristics, 2021, for postgraduate research graduates and all provider types by demographic and contextual group</t>
  </si>
  <si>
    <t>Figure 03</t>
  </si>
  <si>
    <t>Proportion employed full-time, 2019-2021, for undergraduates and universities by institution</t>
  </si>
  <si>
    <t>Figure 04</t>
  </si>
  <si>
    <t>Proportion employed full-time, 2019-2021, for postgraduate coursework graduates and universities by institution</t>
  </si>
  <si>
    <t>Medium-term salaries ($), 2021, for undergraduates and universities by institution</t>
  </si>
  <si>
    <t>Medium-term salaries ($), 2019-2021, for undergraduates and universities by institution</t>
  </si>
  <si>
    <t>Medium-term salaries ($), 2021, for postgraduate coursework graduates and universities by institution</t>
  </si>
  <si>
    <t>Medium-term salaries ($), 2019-2021, for postgraduate coursework graduates and universities by institution</t>
  </si>
  <si>
    <t/>
  </si>
  <si>
    <t>Short-term outcome</t>
  </si>
  <si>
    <t>Medium-term outcome</t>
  </si>
  <si>
    <t>Number of participating institutions</t>
  </si>
  <si>
    <t>2013-2016</t>
  </si>
  <si>
    <t>70.9</t>
  </si>
  <si>
    <t>88.4</t>
  </si>
  <si>
    <t>51</t>
  </si>
  <si>
    <t>2014-2017</t>
  </si>
  <si>
    <t>67.5</t>
  </si>
  <si>
    <t>89.3</t>
  </si>
  <si>
    <t>54</t>
  </si>
  <si>
    <t>2015-2018</t>
  </si>
  <si>
    <t>67.1</t>
  </si>
  <si>
    <t>89.2</t>
  </si>
  <si>
    <t>60</t>
  </si>
  <si>
    <t>2016-2019</t>
  </si>
  <si>
    <t>72.6</t>
  </si>
  <si>
    <t>90.1</t>
  </si>
  <si>
    <t>73</t>
  </si>
  <si>
    <t>2017-2020</t>
  </si>
  <si>
    <t>73.0</t>
  </si>
  <si>
    <t>79</t>
  </si>
  <si>
    <t>2018-2021</t>
  </si>
  <si>
    <t>74.3</t>
  </si>
  <si>
    <t>88.9</t>
  </si>
  <si>
    <t>95</t>
  </si>
  <si>
    <t>Filters:</t>
  </si>
  <si>
    <t>All columns: ANALYSIS =1, E942 =0, LEVEL =1</t>
  </si>
  <si>
    <t>Short-term column: AVAILFT =1</t>
  </si>
  <si>
    <t>Medium-term column: AVAILFT_L =1</t>
  </si>
  <si>
    <t>Key Variables:</t>
  </si>
  <si>
    <t>FULLEMP</t>
  </si>
  <si>
    <t>FULLEMP_L</t>
  </si>
  <si>
    <t>Notes:</t>
  </si>
  <si>
    <t>Information included in PowerBI report 1</t>
  </si>
  <si>
    <t>Use FULLEMP for Short-term outcome and FULLEMP_L for Medium-term outcome.</t>
  </si>
  <si>
    <t>Short-term data prior to 2016 is sourced from the AGS. There are a number of key differences in the way the AGS collects/reports on labour force compared to the GOS.</t>
  </si>
  <si>
    <t>-AGS excludes further study graduates from the employment pool. GOS includes further study graduates where they have stated they are looking for work.</t>
  </si>
  <si>
    <t>-AGS labour force questions revolve around a set reference date whilst the GOS refers to the week prior.</t>
  </si>
  <si>
    <t>Short-term: Undergraduate</t>
  </si>
  <si>
    <t>Medium-term: Undergraduate</t>
  </si>
  <si>
    <t>Short-term: Postgraduate coursework</t>
  </si>
  <si>
    <t>Medium-term: Postgraduate coursework</t>
  </si>
  <si>
    <t>Short-term: Postgraduate research</t>
  </si>
  <si>
    <t>Medium-term: Postgraduate research</t>
  </si>
  <si>
    <t>Science &amp; mathematics</t>
  </si>
  <si>
    <t>68.5</t>
  </si>
  <si>
    <t>86.6</t>
  </si>
  <si>
    <t>76.4</t>
  </si>
  <si>
    <t>88.3</t>
  </si>
  <si>
    <t>83.1</t>
  </si>
  <si>
    <t>92.4</t>
  </si>
  <si>
    <t>Computing &amp; information systems</t>
  </si>
  <si>
    <t>77.6</t>
  </si>
  <si>
    <t>92.8</t>
  </si>
  <si>
    <t>86.0</t>
  </si>
  <si>
    <t>93.3</t>
  </si>
  <si>
    <t>80.6</t>
  </si>
  <si>
    <t>100.0</t>
  </si>
  <si>
    <t>Engineering</t>
  </si>
  <si>
    <t>84.7</t>
  </si>
  <si>
    <t>95.0</t>
  </si>
  <si>
    <t>84.1</t>
  </si>
  <si>
    <t>93.8</t>
  </si>
  <si>
    <t>85.0</t>
  </si>
  <si>
    <t>91.5</t>
  </si>
  <si>
    <t>Architecture &amp; built environment</t>
  </si>
  <si>
    <t>79.2</t>
  </si>
  <si>
    <t>86.5</t>
  </si>
  <si>
    <t>91.1</t>
  </si>
  <si>
    <t>n/a</t>
  </si>
  <si>
    <t>Agriculture &amp; environmental studies</t>
  </si>
  <si>
    <t>68.6</t>
  </si>
  <si>
    <t>87.2</t>
  </si>
  <si>
    <t>80.2</t>
  </si>
  <si>
    <t>92.2</t>
  </si>
  <si>
    <t>87.9</t>
  </si>
  <si>
    <t>Health services &amp; support</t>
  </si>
  <si>
    <t>74.1</t>
  </si>
  <si>
    <t>91.4</t>
  </si>
  <si>
    <t>85.8</t>
  </si>
  <si>
    <t>94.4</t>
  </si>
  <si>
    <t>86.7</t>
  </si>
  <si>
    <t>89.8</t>
  </si>
  <si>
    <t>Medicine</t>
  </si>
  <si>
    <t>94.1</t>
  </si>
  <si>
    <t>97.6</t>
  </si>
  <si>
    <t>96.1</t>
  </si>
  <si>
    <t>98.6</t>
  </si>
  <si>
    <t>93.2</t>
  </si>
  <si>
    <t>Nursing</t>
  </si>
  <si>
    <t>79.4</t>
  </si>
  <si>
    <t>92.3</t>
  </si>
  <si>
    <t>96.3</t>
  </si>
  <si>
    <t>95.1</t>
  </si>
  <si>
    <t>Pharmacy</t>
  </si>
  <si>
    <t>96.6</t>
  </si>
  <si>
    <t>97.3</t>
  </si>
  <si>
    <t>97.8</t>
  </si>
  <si>
    <t>92.9</t>
  </si>
  <si>
    <t>Dentistry</t>
  </si>
  <si>
    <t>87.5</t>
  </si>
  <si>
    <t>85.3</t>
  </si>
  <si>
    <t>96.8</t>
  </si>
  <si>
    <t>Veterinary science</t>
  </si>
  <si>
    <t>90.3</t>
  </si>
  <si>
    <t>97.1</t>
  </si>
  <si>
    <t>Rehabilitation</t>
  </si>
  <si>
    <t>91.7</t>
  </si>
  <si>
    <t>98.2</t>
  </si>
  <si>
    <t>95.5</t>
  </si>
  <si>
    <t>99.1</t>
  </si>
  <si>
    <t>Teacher education</t>
  </si>
  <si>
    <t>84.9</t>
  </si>
  <si>
    <t>93.6</t>
  </si>
  <si>
    <t>94.2</t>
  </si>
  <si>
    <t>88.6</t>
  </si>
  <si>
    <t>Business &amp; management</t>
  </si>
  <si>
    <t>78.9</t>
  </si>
  <si>
    <t>91.9</t>
  </si>
  <si>
    <t>90.0</t>
  </si>
  <si>
    <t>75.6</t>
  </si>
  <si>
    <t>Humanities, culture &amp; social sciences</t>
  </si>
  <si>
    <t>65.1</t>
  </si>
  <si>
    <t>83.9</t>
  </si>
  <si>
    <t>81.5</t>
  </si>
  <si>
    <t>88.2</t>
  </si>
  <si>
    <t>89.1</t>
  </si>
  <si>
    <t>Social work</t>
  </si>
  <si>
    <t>75.3</t>
  </si>
  <si>
    <t>87.3</t>
  </si>
  <si>
    <t>80.3</t>
  </si>
  <si>
    <t>93.1</t>
  </si>
  <si>
    <t>Psychology</t>
  </si>
  <si>
    <t>64.1</t>
  </si>
  <si>
    <t>80.9</t>
  </si>
  <si>
    <t>94.3</t>
  </si>
  <si>
    <t>89.9</t>
  </si>
  <si>
    <t>Law &amp; paralegal studies</t>
  </si>
  <si>
    <t>77.1</t>
  </si>
  <si>
    <t>93.0</t>
  </si>
  <si>
    <t>92.6</t>
  </si>
  <si>
    <t>Creative arts</t>
  </si>
  <si>
    <t>53.6</t>
  </si>
  <si>
    <t>76.1</t>
  </si>
  <si>
    <t>66.3</t>
  </si>
  <si>
    <t>81.4</t>
  </si>
  <si>
    <t>62.9</t>
  </si>
  <si>
    <t>74.6</t>
  </si>
  <si>
    <t>Communications</t>
  </si>
  <si>
    <t>65.3</t>
  </si>
  <si>
    <t>83.6</t>
  </si>
  <si>
    <t>72.4</t>
  </si>
  <si>
    <t>Tourism, hospitality, personal services, sport &amp; recreation</t>
  </si>
  <si>
    <t>59.5</t>
  </si>
  <si>
    <t>76.0</t>
  </si>
  <si>
    <t>All study areas</t>
  </si>
  <si>
    <t>82.5</t>
  </si>
  <si>
    <t>Standard deviation</t>
  </si>
  <si>
    <t>11.8</t>
  </si>
  <si>
    <t>5.6</t>
  </si>
  <si>
    <t>8.2</t>
  </si>
  <si>
    <t>4.5</t>
  </si>
  <si>
    <t>10.4</t>
  </si>
  <si>
    <t>7.3</t>
  </si>
  <si>
    <t>All columns: ANALYSIS =1:2, E942 =0</t>
  </si>
  <si>
    <t>Short-term FTE column: AVAILFT =1</t>
  </si>
  <si>
    <t>Medium-term FTE column: AVAILFT_L =1</t>
  </si>
  <si>
    <t>Study levels: LEVEL =1 Undergraduate, LEVEL =2 Postgraduate coursework, LEVEL =3 Postgraduate research</t>
  </si>
  <si>
    <t>All study areas row: ANALYSIS =1</t>
  </si>
  <si>
    <t>FULLEMP(_L)</t>
  </si>
  <si>
    <t>Information included in PowerBI report 3</t>
  </si>
  <si>
    <t>Use establishment versions of variables for the Short-term columns.</t>
  </si>
  <si>
    <t>Where a graduate completes combined degrees across two study areas, their outcomes are included in both study areas. ‘All study areas’ figures count each graduate once only (ANALYSIS =1).</t>
  </si>
  <si>
    <t xml:space="preserve">     Natural &amp; physical sciences</t>
  </si>
  <si>
    <t>73.5</t>
  </si>
  <si>
    <t>88.0</t>
  </si>
  <si>
    <t>70.1</t>
  </si>
  <si>
    <t>85.7</t>
  </si>
  <si>
    <t>80.8</t>
  </si>
  <si>
    <t xml:space="preserve">     Mathematics</t>
  </si>
  <si>
    <t>85.4</t>
  </si>
  <si>
    <t>90.7</t>
  </si>
  <si>
    <t xml:space="preserve">     Biological sciences</t>
  </si>
  <si>
    <t>61.7</t>
  </si>
  <si>
    <t>84.4</t>
  </si>
  <si>
    <t>80.0</t>
  </si>
  <si>
    <t>89.6</t>
  </si>
  <si>
    <t>82.7</t>
  </si>
  <si>
    <t xml:space="preserve">     Medical sciences &amp; technology</t>
  </si>
  <si>
    <t>73.3</t>
  </si>
  <si>
    <t xml:space="preserve">     Computing &amp; information systems</t>
  </si>
  <si>
    <t>77.3</t>
  </si>
  <si>
    <t xml:space="preserve">     Engineering</t>
  </si>
  <si>
    <t>85.2</t>
  </si>
  <si>
    <t>92.7</t>
  </si>
  <si>
    <t xml:space="preserve">     Engineering - process &amp; resources</t>
  </si>
  <si>
    <t>77.2</t>
  </si>
  <si>
    <t>95.9</t>
  </si>
  <si>
    <t>84.8</t>
  </si>
  <si>
    <t>93.5</t>
  </si>
  <si>
    <t>78.8</t>
  </si>
  <si>
    <t xml:space="preserve">     Engineering - mechanical</t>
  </si>
  <si>
    <t>82.4</t>
  </si>
  <si>
    <t>94.0</t>
  </si>
  <si>
    <t>84.0</t>
  </si>
  <si>
    <t>92.0</t>
  </si>
  <si>
    <t xml:space="preserve">     Engineering - civil</t>
  </si>
  <si>
    <t>98.4</t>
  </si>
  <si>
    <t>92.1</t>
  </si>
  <si>
    <t>97.5</t>
  </si>
  <si>
    <t xml:space="preserve">     Engineering - electrical &amp; electronic</t>
  </si>
  <si>
    <t>97.0</t>
  </si>
  <si>
    <t xml:space="preserve">     Engineering - aerospace</t>
  </si>
  <si>
    <t>71.4</t>
  </si>
  <si>
    <t>89.7</t>
  </si>
  <si>
    <t xml:space="preserve">     Architecture &amp; urban environments</t>
  </si>
  <si>
    <t>72.7</t>
  </si>
  <si>
    <t>83.8</t>
  </si>
  <si>
    <t>90.6</t>
  </si>
  <si>
    <t xml:space="preserve">     Building &amp; construction</t>
  </si>
  <si>
    <t xml:space="preserve">     Agriculture &amp; forestry</t>
  </si>
  <si>
    <t>77.5</t>
  </si>
  <si>
    <t xml:space="preserve">     Environmental studies</t>
  </si>
  <si>
    <t>62.4</t>
  </si>
  <si>
    <t>75.0</t>
  </si>
  <si>
    <t>90.8</t>
  </si>
  <si>
    <t xml:space="preserve">     Health services &amp; support</t>
  </si>
  <si>
    <t>94.8</t>
  </si>
  <si>
    <t xml:space="preserve">     Public health</t>
  </si>
  <si>
    <t>69.6</t>
  </si>
  <si>
    <t xml:space="preserve">     Medicine</t>
  </si>
  <si>
    <t>94.5</t>
  </si>
  <si>
    <t>98.0</t>
  </si>
  <si>
    <t>96.4</t>
  </si>
  <si>
    <t xml:space="preserve">     Nursing</t>
  </si>
  <si>
    <t xml:space="preserve">     Pharmacy</t>
  </si>
  <si>
    <t xml:space="preserve">     Dentistry</t>
  </si>
  <si>
    <t xml:space="preserve">     Veterinary science</t>
  </si>
  <si>
    <t xml:space="preserve">     Physiotherapy</t>
  </si>
  <si>
    <t>96.5</t>
  </si>
  <si>
    <t>97.9</t>
  </si>
  <si>
    <t>98.8</t>
  </si>
  <si>
    <t xml:space="preserve">     Occupational therapy</t>
  </si>
  <si>
    <t xml:space="preserve">     Teacher education - other</t>
  </si>
  <si>
    <t>88.8</t>
  </si>
  <si>
    <t>90.9</t>
  </si>
  <si>
    <t>90.4</t>
  </si>
  <si>
    <t>95.3</t>
  </si>
  <si>
    <t xml:space="preserve">     Teacher education - early childhood</t>
  </si>
  <si>
    <t xml:space="preserve">     Teacher education - primary &amp; secondary</t>
  </si>
  <si>
    <t>84.2</t>
  </si>
  <si>
    <t>93.7</t>
  </si>
  <si>
    <t>79.9</t>
  </si>
  <si>
    <t xml:space="preserve">     Accounting</t>
  </si>
  <si>
    <t>81.8</t>
  </si>
  <si>
    <t>95.8</t>
  </si>
  <si>
    <t xml:space="preserve">     Business management</t>
  </si>
  <si>
    <t>78.4</t>
  </si>
  <si>
    <t>91.3</t>
  </si>
  <si>
    <t>94.6</t>
  </si>
  <si>
    <t>71.1</t>
  </si>
  <si>
    <t xml:space="preserve">     Sales &amp; marketing</t>
  </si>
  <si>
    <t>77.9</t>
  </si>
  <si>
    <t>91.8</t>
  </si>
  <si>
    <t xml:space="preserve">     Management &amp; commerce - other</t>
  </si>
  <si>
    <t xml:space="preserve">     Banking &amp; finance</t>
  </si>
  <si>
    <t>79.3</t>
  </si>
  <si>
    <t>93.4</t>
  </si>
  <si>
    <t xml:space="preserve">     Economics</t>
  </si>
  <si>
    <t>78.7</t>
  </si>
  <si>
    <t>94.9</t>
  </si>
  <si>
    <t>80.5</t>
  </si>
  <si>
    <t xml:space="preserve">     Political science</t>
  </si>
  <si>
    <t>61.5</t>
  </si>
  <si>
    <t>90.5</t>
  </si>
  <si>
    <t xml:space="preserve">     Humanities, history &amp; geography</t>
  </si>
  <si>
    <t>64.4</t>
  </si>
  <si>
    <t>83.7</t>
  </si>
  <si>
    <t>87.1</t>
  </si>
  <si>
    <t>74.4</t>
  </si>
  <si>
    <t xml:space="preserve">     Language &amp; literature</t>
  </si>
  <si>
    <t>71.3</t>
  </si>
  <si>
    <t>88.5</t>
  </si>
  <si>
    <t xml:space="preserve">     Social work</t>
  </si>
  <si>
    <t xml:space="preserve">     Psychology</t>
  </si>
  <si>
    <t xml:space="preserve">     Law</t>
  </si>
  <si>
    <t xml:space="preserve">     Justice studies &amp; policing</t>
  </si>
  <si>
    <t>75.7</t>
  </si>
  <si>
    <t>87.8</t>
  </si>
  <si>
    <t xml:space="preserve">     Art &amp; design</t>
  </si>
  <si>
    <t>54.1</t>
  </si>
  <si>
    <t>62.2</t>
  </si>
  <si>
    <t xml:space="preserve">     Music &amp; performing arts</t>
  </si>
  <si>
    <t>52.1</t>
  </si>
  <si>
    <t>63.6</t>
  </si>
  <si>
    <t>70.0</t>
  </si>
  <si>
    <t xml:space="preserve">     Communication, media &amp; journalism</t>
  </si>
  <si>
    <t>65.4</t>
  </si>
  <si>
    <t>76.8</t>
  </si>
  <si>
    <t xml:space="preserve">     Sport &amp; recreation</t>
  </si>
  <si>
    <t xml:space="preserve">     Tourism, hospitality &amp; personal services</t>
  </si>
  <si>
    <t>11.6</t>
  </si>
  <si>
    <t>5.8</t>
  </si>
  <si>
    <t>7.9</t>
  </si>
  <si>
    <t>4.2</t>
  </si>
  <si>
    <t>11.3</t>
  </si>
  <si>
    <t>12.3</t>
  </si>
  <si>
    <t>All columns: ANALYS45 =1:2, E942 =0</t>
  </si>
  <si>
    <t>All study areas row: ANALYS45 =1</t>
  </si>
  <si>
    <t>Information included in PowerBI report 9</t>
  </si>
  <si>
    <t>Where a graduate completes combined degrees across two study areas, their outcomes are included in both study areas. ‘All study areas’ figures count each graduate once only (ANALYS45 =1).</t>
  </si>
  <si>
    <t>Short-term FTE</t>
  </si>
  <si>
    <t>Medium-term FTE</t>
  </si>
  <si>
    <t>Australian Catholic University</t>
  </si>
  <si>
    <t>78.2 (74.6, 81.5)</t>
  </si>
  <si>
    <t>94.1 (91.8, 95.7)</t>
  </si>
  <si>
    <t>Bond University</t>
  </si>
  <si>
    <t>81.0 (71.9, 87.4)</t>
  </si>
  <si>
    <t>91.7 (84.8, 95.5)</t>
  </si>
  <si>
    <t>Central Queensland University</t>
  </si>
  <si>
    <t>76.1 (71.5, 80.0)</t>
  </si>
  <si>
    <t>88.0 (84.3, 90.9)</t>
  </si>
  <si>
    <t>Charles Darwin University</t>
  </si>
  <si>
    <t>83.9 (77.7, 88.5)</t>
  </si>
  <si>
    <t>93.6 (88.7, 96.4)</t>
  </si>
  <si>
    <t>Charles Sturt University</t>
  </si>
  <si>
    <t>87.4 (84.7, 89.6)</t>
  </si>
  <si>
    <t>93.8 (91.6, 95.4)</t>
  </si>
  <si>
    <t>Curtin University</t>
  </si>
  <si>
    <t>71.5 (67.7, 74.9)</t>
  </si>
  <si>
    <t>89.1 (86.3, 91.3)</t>
  </si>
  <si>
    <t>Deakin University</t>
  </si>
  <si>
    <t>73.8 (71.0, 76.4)</t>
  </si>
  <si>
    <t>89.5 (87.6, 91.2)</t>
  </si>
  <si>
    <t>Edith Cowan University</t>
  </si>
  <si>
    <t>59.2 (55.0, 63.3)</t>
  </si>
  <si>
    <t>84.3 (80.8, 87.2)</t>
  </si>
  <si>
    <t>Federation University Australia</t>
  </si>
  <si>
    <t>79.9 (74.0, 84.6)</t>
  </si>
  <si>
    <t>89.7 (84.9, 92.9)</t>
  </si>
  <si>
    <t>Flinders University</t>
  </si>
  <si>
    <t>65.8 (61.1, 70.2)</t>
  </si>
  <si>
    <t>87.1 (83.6, 89.9)</t>
  </si>
  <si>
    <t>Griffith University</t>
  </si>
  <si>
    <t>68.2 (64.7, 71.4)</t>
  </si>
  <si>
    <t>86.6 (84.0, 88.8)</t>
  </si>
  <si>
    <t>James Cook University</t>
  </si>
  <si>
    <t>80.5 (76.1, 84.3)</t>
  </si>
  <si>
    <t>87.8 (84.0, 90.7)</t>
  </si>
  <si>
    <t>La Trobe University</t>
  </si>
  <si>
    <t>72.8 (68.9, 76.3)</t>
  </si>
  <si>
    <t>87.8 (84.9, 90.1)</t>
  </si>
  <si>
    <t>Macquarie University</t>
  </si>
  <si>
    <t>77.1 (73.4, 80.5)</t>
  </si>
  <si>
    <t>90.0 (87.3, 92.2)</t>
  </si>
  <si>
    <t>Monash University</t>
  </si>
  <si>
    <t>75.8 (73.2, 78.2)</t>
  </si>
  <si>
    <t>91.7 (90.1, 93.0)</t>
  </si>
  <si>
    <t>Murdoch University</t>
  </si>
  <si>
    <t>65.4 (59.6, 70.7)</t>
  </si>
  <si>
    <t>85.5 (80.7, 89.3)</t>
  </si>
  <si>
    <t>Queensland University of Technology</t>
  </si>
  <si>
    <t>70.6 (67.1, 73.9)</t>
  </si>
  <si>
    <t>90.7 (88.4, 92.6)</t>
  </si>
  <si>
    <t>RMIT University</t>
  </si>
  <si>
    <t>75.9 (72.9, 78.6)</t>
  </si>
  <si>
    <t>89.3 (87.1, 91.1)</t>
  </si>
  <si>
    <t>Southern Cross University</t>
  </si>
  <si>
    <t>68.2 (62.0, 73.8)</t>
  </si>
  <si>
    <t>78.1 (72.4, 82.8)</t>
  </si>
  <si>
    <t>Swinburne University of Technology</t>
  </si>
  <si>
    <t>74.7 (70.6, 78.3)</t>
  </si>
  <si>
    <t>87.1 (83.8, 89.7)</t>
  </si>
  <si>
    <t>The Australian National University</t>
  </si>
  <si>
    <t>73.6 (67.5, 78.9)</t>
  </si>
  <si>
    <t>89.0 (84.6, 92.2)</t>
  </si>
  <si>
    <t>The University of Adelaide</t>
  </si>
  <si>
    <t>71.5 (67.3, 75.4)</t>
  </si>
  <si>
    <t>88.3 (85.4, 90.6)</t>
  </si>
  <si>
    <t>The University of Melbourne</t>
  </si>
  <si>
    <t>68.0 (63.9, 71.8)</t>
  </si>
  <si>
    <t>83.4 (80.7, 85.8)</t>
  </si>
  <si>
    <t>The University of Notre Dame Australia</t>
  </si>
  <si>
    <t>77.5 (71.4, 82.5)</t>
  </si>
  <si>
    <t>93.1 (88.8, 95.7)</t>
  </si>
  <si>
    <t>The University of Queensland</t>
  </si>
  <si>
    <t>79.8 (77.7, 81.8)</t>
  </si>
  <si>
    <t>92.3 (90.8, 93.5)</t>
  </si>
  <si>
    <t>The University of South Australia</t>
  </si>
  <si>
    <t>73.7 (69.6, 77.4)</t>
  </si>
  <si>
    <t>88.2 (85.0, 90.7)</t>
  </si>
  <si>
    <t>The University of Sydney</t>
  </si>
  <si>
    <t>80.1 (76.6, 83.1)</t>
  </si>
  <si>
    <t>89.7 (86.9, 91.9)</t>
  </si>
  <si>
    <t>The University of Western Australia</t>
  </si>
  <si>
    <t>58.9 (52.0, 65.4)</t>
  </si>
  <si>
    <t>86.7 (82.5, 90.0)</t>
  </si>
  <si>
    <t>Torrens University</t>
  </si>
  <si>
    <t>64.8 (54.2, 74.0)</t>
  </si>
  <si>
    <t>77.6 (66.8, 85.4)</t>
  </si>
  <si>
    <t>University of Canberra</t>
  </si>
  <si>
    <t>78.6 (73.8, 82.6)</t>
  </si>
  <si>
    <t>92.2 (88.9, 94.5)</t>
  </si>
  <si>
    <t>University of Divinity</t>
  </si>
  <si>
    <t>University of New England</t>
  </si>
  <si>
    <t>78.1 (74.7, 81.1)</t>
  </si>
  <si>
    <t>91.1 (88.6, 93.1)</t>
  </si>
  <si>
    <t>University of New South Wales</t>
  </si>
  <si>
    <t>79.7 (76.0, 83.0)</t>
  </si>
  <si>
    <t>93.9 (91.5, 95.6)</t>
  </si>
  <si>
    <t>University of Newcastle</t>
  </si>
  <si>
    <t>81.3 (77.8, 84.3)</t>
  </si>
  <si>
    <t>91.0 (88.4, 93.0)</t>
  </si>
  <si>
    <t>University of Southern Queensland</t>
  </si>
  <si>
    <t>73.3 (66.7, 78.9)</t>
  </si>
  <si>
    <t>89.8 (84.7, 93.4)</t>
  </si>
  <si>
    <t>University of Tasmania</t>
  </si>
  <si>
    <t>77.0 (73.2, 80.3)</t>
  </si>
  <si>
    <t>88.4 (85.4, 90.8)</t>
  </si>
  <si>
    <t>University of Technology Sydney</t>
  </si>
  <si>
    <t>78.9 (75.2, 82.2)</t>
  </si>
  <si>
    <t>90.8 (88.0, 92.9)</t>
  </si>
  <si>
    <t>University of the Sunshine Coast</t>
  </si>
  <si>
    <t>60.8 (55.8, 65.5)</t>
  </si>
  <si>
    <t>83.6 (79.5, 86.9)</t>
  </si>
  <si>
    <t>University of Wollongong</t>
  </si>
  <si>
    <t>75.3 (70.6, 79.4)</t>
  </si>
  <si>
    <t>90.0 (86.5, 92.6)</t>
  </si>
  <si>
    <t>Victoria University</t>
  </si>
  <si>
    <t>68.2 (61.8, 74.0)</t>
  </si>
  <si>
    <t>81.0 (75.6, 85.3)</t>
  </si>
  <si>
    <t>Western Sydney University</t>
  </si>
  <si>
    <t>69.6 (65.4, 73.4)</t>
  </si>
  <si>
    <t>87.0 (83.9, 89.5)</t>
  </si>
  <si>
    <t>All Universities</t>
  </si>
  <si>
    <t>74.5 (73.9, 75.1)</t>
  </si>
  <si>
    <t>89.2 (88.7, 89.6)</t>
  </si>
  <si>
    <t>7.7</t>
  </si>
  <si>
    <t>3.9</t>
  </si>
  <si>
    <t>All columns: ANALYSIS =1, E942 =0, HEPTYPE =1</t>
  </si>
  <si>
    <t>Study levels: LEVEL =1 Undergraduate, LEVEL =2 Postgraduate coursework</t>
  </si>
  <si>
    <t>Information included in PowerBI report 4</t>
  </si>
  <si>
    <t>90.8 (87.0, 93.5)</t>
  </si>
  <si>
    <t>95.4 (92.3, 97.2)</t>
  </si>
  <si>
    <t>82.5 (71.0, 89.9)</t>
  </si>
  <si>
    <t>93.9 (82.9, 98.3)</t>
  </si>
  <si>
    <t>84.9 (78.0, 89.7)</t>
  </si>
  <si>
    <t>91.4 (85.1, 95.0)</t>
  </si>
  <si>
    <t>89.1 (79.8, 94.1)</t>
  </si>
  <si>
    <t>88.6 (78.9, 93.9)</t>
  </si>
  <si>
    <t>92.8 (90.6, 94.4)</t>
  </si>
  <si>
    <t>95.2 (93.2, 96.5)</t>
  </si>
  <si>
    <t>84.9 (80.5, 88.4)</t>
  </si>
  <si>
    <t>93.4 (90.0, 95.6)</t>
  </si>
  <si>
    <t>84.6 (81.9, 86.9)</t>
  </si>
  <si>
    <t>92.7 (90.5, 94.3)</t>
  </si>
  <si>
    <t>79.7 (75.4, 83.4)</t>
  </si>
  <si>
    <t>93.1 (90.0, 95.2)</t>
  </si>
  <si>
    <t>87.2 (80.2, 91.7)</t>
  </si>
  <si>
    <t>94.7 (89.0, 97.4)</t>
  </si>
  <si>
    <t>86.9 (83.3, 89.8)</t>
  </si>
  <si>
    <t>97.0 (94.6, 98.3)</t>
  </si>
  <si>
    <t>89.6 (87.0, 91.7)</t>
  </si>
  <si>
    <t>93.5 (91.2, 95.2)</t>
  </si>
  <si>
    <t>86.6 (80.8, 90.7)</t>
  </si>
  <si>
    <t>90.6 (85.1, 94.0)</t>
  </si>
  <si>
    <t>84.9 (79.9, 88.7)</t>
  </si>
  <si>
    <t>92.5 (88.3, 95.2)</t>
  </si>
  <si>
    <t>87.1 (83.1, 90.2)</t>
  </si>
  <si>
    <t>93.0 (89.6, 95.3)</t>
  </si>
  <si>
    <t>83.6 (80.6, 86.2)</t>
  </si>
  <si>
    <t>91.6 (89.2, 93.5)</t>
  </si>
  <si>
    <t>70.5 (62.4, 77.3)</t>
  </si>
  <si>
    <t>92.1 (86.3, 95.5)</t>
  </si>
  <si>
    <t>89.5 (86.1, 92.1)</t>
  </si>
  <si>
    <t>94.4 (91.6, 96.3)</t>
  </si>
  <si>
    <t>80.1 (76.3, 83.5)</t>
  </si>
  <si>
    <t>92.0 (89.2, 94.1)</t>
  </si>
  <si>
    <t>82.4 (75.1, 87.6)</t>
  </si>
  <si>
    <t>90.0 (83.4, 94.0)</t>
  </si>
  <si>
    <t>80.8 (74.8, 85.5)</t>
  </si>
  <si>
    <t>92.6 (87.9, 95.5)</t>
  </si>
  <si>
    <t>88.8 (84.7, 91.9)</t>
  </si>
  <si>
    <t>92.7 (88.9, 95.2)</t>
  </si>
  <si>
    <t>79.8 (73.2, 85.0)</t>
  </si>
  <si>
    <t>93.5 (88.5, 96.3)</t>
  </si>
  <si>
    <t>87.8 (86.0, 89.3)</t>
  </si>
  <si>
    <t>94.0 (92.7, 95.1)</t>
  </si>
  <si>
    <t>87.8 (81.5, 91.9)</t>
  </si>
  <si>
    <t>92.1 (86.2, 95.6)</t>
  </si>
  <si>
    <t>86.3 (83.2, 88.9)</t>
  </si>
  <si>
    <t>91.8 (89.1, 93.8)</t>
  </si>
  <si>
    <t>86.7 (80.9, 90.8)</t>
  </si>
  <si>
    <t>92.2 (87.1, 95.3)</t>
  </si>
  <si>
    <t>89.3 (86.7, 91.4)</t>
  </si>
  <si>
    <t>93.9 (91.6, 95.5)</t>
  </si>
  <si>
    <t>83.2 (78.4, 87.0)</t>
  </si>
  <si>
    <t>94.7 (91.5, 96.8)</t>
  </si>
  <si>
    <t>85.7 (72.6, 92.6)</t>
  </si>
  <si>
    <t>96.2 (84.3, 99.3)</t>
  </si>
  <si>
    <t>92.9 (87.6, 95.9)</t>
  </si>
  <si>
    <t>93.7 (88.4, 96.5)</t>
  </si>
  <si>
    <t>85.9 (82.3, 88.7)</t>
  </si>
  <si>
    <t>94.4 (91.8, 96.2)</t>
  </si>
  <si>
    <t>89.9 (86.3, 92.6)</t>
  </si>
  <si>
    <t>92.8 (89.4, 95.1)</t>
  </si>
  <si>
    <t>89.9 (86.1, 92.6)</t>
  </si>
  <si>
    <t>95.1 (92.0, 96.9)</t>
  </si>
  <si>
    <t>84.4 (76.6, 89.8)</t>
  </si>
  <si>
    <t>93.7 (87.6, 96.9)</t>
  </si>
  <si>
    <t>94.2 (91.2, 96.2)</t>
  </si>
  <si>
    <t>95.8 (93.0, 97.5)</t>
  </si>
  <si>
    <t>84.1 (79.1, 88.1)</t>
  </si>
  <si>
    <t>89.5 (85.0, 92.7)</t>
  </si>
  <si>
    <t>66.7 (56.5, 75.2)</t>
  </si>
  <si>
    <t>81.5 (72.1, 87.9)</t>
  </si>
  <si>
    <t>86.4 (79.2, 91.2)</t>
  </si>
  <si>
    <t>94.4 (88.0, 97.4)</t>
  </si>
  <si>
    <t>75.6 (67.5, 82.1)</t>
  </si>
  <si>
    <t>87.5 (80.3, 92.3)</t>
  </si>
  <si>
    <t>75.7 (68.6, 81.6)</t>
  </si>
  <si>
    <t>94.7 (89.4, 97.4)</t>
  </si>
  <si>
    <t>86.3 (85.7, 86.9)</t>
  </si>
  <si>
    <t>93.3 (92.8, 93.7)</t>
  </si>
  <si>
    <t>3.4</t>
  </si>
  <si>
    <t>In full-time employment</t>
  </si>
  <si>
    <t>Overall employed</t>
  </si>
  <si>
    <t>87.4</t>
  </si>
  <si>
    <t>Labour force participation rate</t>
  </si>
  <si>
    <t xml:space="preserve">Median salary (of those employed full-time) </t>
  </si>
  <si>
    <t>62100.0</t>
  </si>
  <si>
    <t>77000.0</t>
  </si>
  <si>
    <t>FTE row: AVAILFT(_L) =1</t>
  </si>
  <si>
    <t>OE row: AVAILEMP(_L) =1</t>
  </si>
  <si>
    <t>Salary row: TRIMSAL(_L) =1, FULLEMP(_L) =1</t>
  </si>
  <si>
    <t>GENEMP(_L)</t>
  </si>
  <si>
    <t>AVAILEMP(_L)</t>
  </si>
  <si>
    <t>SALARYA(_L)</t>
  </si>
  <si>
    <t>Full-time employment</t>
  </si>
  <si>
    <t>Overall employment</t>
  </si>
  <si>
    <t>86.9</t>
  </si>
  <si>
    <t>Median salary (of those employed full-time)</t>
  </si>
  <si>
    <t>58700.0</t>
  </si>
  <si>
    <t>72800.0</t>
  </si>
  <si>
    <t>60000.0</t>
  </si>
  <si>
    <t>75000.0</t>
  </si>
  <si>
    <t>Use establishment versions of variables for the Short-term column.</t>
  </si>
  <si>
    <t>95.2</t>
  </si>
  <si>
    <t>96.2</t>
  </si>
  <si>
    <t>83600.0</t>
  </si>
  <si>
    <t>100000.0</t>
  </si>
  <si>
    <t>All columns: ANALYSIS =1, E942 =0, LEVEL =2</t>
  </si>
  <si>
    <t>86.2</t>
  </si>
  <si>
    <t>95.4</t>
  </si>
  <si>
    <t>80000.0</t>
  </si>
  <si>
    <t>95000.0</t>
  </si>
  <si>
    <t>83300.0</t>
  </si>
  <si>
    <t>98000.0</t>
  </si>
  <si>
    <t>90000.0</t>
  </si>
  <si>
    <t>102000.0</t>
  </si>
  <si>
    <t>All columns: ANALYSIS =1, E942 =0, LEVEL =3</t>
  </si>
  <si>
    <t>91.0</t>
  </si>
  <si>
    <t>95.7</t>
  </si>
  <si>
    <t>85000.0</t>
  </si>
  <si>
    <t>100400.0</t>
  </si>
  <si>
    <t>89500.0</t>
  </si>
  <si>
    <t>103000.0</t>
  </si>
  <si>
    <t>Short-term outcome: Male</t>
  </si>
  <si>
    <t>Short-term outcome: Female</t>
  </si>
  <si>
    <t>Short-term outcome: Total</t>
  </si>
  <si>
    <t>Medium-term outcome: Male</t>
  </si>
  <si>
    <t>Medium-term outcome: Female</t>
  </si>
  <si>
    <t>Medium-term outcome: Total</t>
  </si>
  <si>
    <t>74.9</t>
  </si>
  <si>
    <t>91.2</t>
  </si>
  <si>
    <t>91.6</t>
  </si>
  <si>
    <t>64000.0</t>
  </si>
  <si>
    <t>61000.0</t>
  </si>
  <si>
    <t>75100.0</t>
  </si>
  <si>
    <t>Male vs female columns: E315 ="M" or "F"</t>
  </si>
  <si>
    <t>Information included in PowerBI report 2</t>
  </si>
  <si>
    <t>In full time employment</t>
  </si>
  <si>
    <t>In labour force</t>
  </si>
  <si>
    <t>96.0</t>
  </si>
  <si>
    <t>Median salary (full-time employment)</t>
  </si>
  <si>
    <t>92000.0</t>
  </si>
  <si>
    <t>110000.0</t>
  </si>
  <si>
    <t>82.9</t>
  </si>
  <si>
    <t>82.3</t>
  </si>
  <si>
    <t>101600.0</t>
  </si>
  <si>
    <t>Short-term OE</t>
  </si>
  <si>
    <t>Medium-term OE</t>
  </si>
  <si>
    <t>Short-term LF</t>
  </si>
  <si>
    <t>Medium-term LF</t>
  </si>
  <si>
    <t>Short-term Salaries</t>
  </si>
  <si>
    <t>Medium-term Salaries</t>
  </si>
  <si>
    <t>82.0</t>
  </si>
  <si>
    <t>81.2</t>
  </si>
  <si>
    <t>61800</t>
  </si>
  <si>
    <t>73400</t>
  </si>
  <si>
    <t>84.3</t>
  </si>
  <si>
    <t>61400</t>
  </si>
  <si>
    <t>85000</t>
  </si>
  <si>
    <t>65100</t>
  </si>
  <si>
    <t>85300</t>
  </si>
  <si>
    <t>87.6</t>
  </si>
  <si>
    <t>62300</t>
  </si>
  <si>
    <t>75000</t>
  </si>
  <si>
    <t>57200</t>
  </si>
  <si>
    <t>70000</t>
  </si>
  <si>
    <t>61900</t>
  </si>
  <si>
    <t>78300</t>
  </si>
  <si>
    <t>73100</t>
  </si>
  <si>
    <t>106400</t>
  </si>
  <si>
    <t>62600</t>
  </si>
  <si>
    <t>75100</t>
  </si>
  <si>
    <t>96.9</t>
  </si>
  <si>
    <t>96.7</t>
  </si>
  <si>
    <t>47500</t>
  </si>
  <si>
    <t>83200</t>
  </si>
  <si>
    <t>98.3</t>
  </si>
  <si>
    <t>89200</t>
  </si>
  <si>
    <t>109500</t>
  </si>
  <si>
    <t>95.6</t>
  </si>
  <si>
    <t>55000</t>
  </si>
  <si>
    <t>74000</t>
  </si>
  <si>
    <t>63400</t>
  </si>
  <si>
    <t>80000</t>
  </si>
  <si>
    <t>66000</t>
  </si>
  <si>
    <t>78000</t>
  </si>
  <si>
    <t>60000</t>
  </si>
  <si>
    <t>83.5</t>
  </si>
  <si>
    <t>89.4</t>
  </si>
  <si>
    <t>59500</t>
  </si>
  <si>
    <t>66800</t>
  </si>
  <si>
    <t>85.6</t>
  </si>
  <si>
    <t>82500</t>
  </si>
  <si>
    <t>81.6</t>
  </si>
  <si>
    <t>52100</t>
  </si>
  <si>
    <t>60800</t>
  </si>
  <si>
    <t>84.5</t>
  </si>
  <si>
    <t>88.1</t>
  </si>
  <si>
    <t>53500</t>
  </si>
  <si>
    <t>67200</t>
  </si>
  <si>
    <t>62100</t>
  </si>
  <si>
    <t>77000</t>
  </si>
  <si>
    <t>3.0</t>
  </si>
  <si>
    <t>8,504</t>
  </si>
  <si>
    <t>11,296</t>
  </si>
  <si>
    <t>All columns: ANALYSIS =1:2, E942 =0, LEVEL =1</t>
  </si>
  <si>
    <t>Short-term OE column: AVAILEMP =1</t>
  </si>
  <si>
    <t>Medium-term OE column: AVAILEMP_L =1</t>
  </si>
  <si>
    <t>Short-term Salary column: TRIMSAL =1, FULLEMP =1</t>
  </si>
  <si>
    <t>Medium-term Salary column: TRIMSAL_L =1, FULLEMP_L =1</t>
  </si>
  <si>
    <t>75200</t>
  </si>
  <si>
    <t>88200</t>
  </si>
  <si>
    <t>90000</t>
  </si>
  <si>
    <t>110000</t>
  </si>
  <si>
    <t>99.0</t>
  </si>
  <si>
    <t>64500</t>
  </si>
  <si>
    <t>81400</t>
  </si>
  <si>
    <t>88.7</t>
  </si>
  <si>
    <t>73500</t>
  </si>
  <si>
    <t>82000</t>
  </si>
  <si>
    <t>95000</t>
  </si>
  <si>
    <t>79300</t>
  </si>
  <si>
    <t>113000</t>
  </si>
  <si>
    <t>87300</t>
  </si>
  <si>
    <t>102000</t>
  </si>
  <si>
    <t>98.1</t>
  </si>
  <si>
    <t>99600</t>
  </si>
  <si>
    <t>94.7</t>
  </si>
  <si>
    <t>97.4</t>
  </si>
  <si>
    <t>97.2</t>
  </si>
  <si>
    <t>54800</t>
  </si>
  <si>
    <t>99.3</t>
  </si>
  <si>
    <t>108400</t>
  </si>
  <si>
    <t>120000</t>
  </si>
  <si>
    <t>92.5</t>
  </si>
  <si>
    <t>100000</t>
  </si>
  <si>
    <t>72500</t>
  </si>
  <si>
    <t>96400</t>
  </si>
  <si>
    <t>65000</t>
  </si>
  <si>
    <t>72000</t>
  </si>
  <si>
    <t>92900</t>
  </si>
  <si>
    <t>83600</t>
  </si>
  <si>
    <t>2.7</t>
  </si>
  <si>
    <t>2.8</t>
  </si>
  <si>
    <t>2.3</t>
  </si>
  <si>
    <t>12,739</t>
  </si>
  <si>
    <t>22,732</t>
  </si>
  <si>
    <t>All columns: ANALYSIS =1:2, E942 =0, LEVEL =2</t>
  </si>
  <si>
    <t>84800</t>
  </si>
  <si>
    <t>98400</t>
  </si>
  <si>
    <t>93000</t>
  </si>
  <si>
    <t>96000</t>
  </si>
  <si>
    <t>105200</t>
  </si>
  <si>
    <t>96200</t>
  </si>
  <si>
    <t>111000</t>
  </si>
  <si>
    <t>107400</t>
  </si>
  <si>
    <t>114500</t>
  </si>
  <si>
    <t>81800</t>
  </si>
  <si>
    <t>94000</t>
  </si>
  <si>
    <t>87000</t>
  </si>
  <si>
    <t>104400</t>
  </si>
  <si>
    <t>7.1</t>
  </si>
  <si>
    <t>10.5</t>
  </si>
  <si>
    <t>16.8</t>
  </si>
  <si>
    <t>12,285</t>
  </si>
  <si>
    <t>15,852</t>
  </si>
  <si>
    <t>All columns: ANALYSIS =1:2, E942 =0, LEVEL =3</t>
  </si>
  <si>
    <t>85.5</t>
  </si>
  <si>
    <t>77800</t>
  </si>
  <si>
    <t>63000</t>
  </si>
  <si>
    <t>79.5</t>
  </si>
  <si>
    <t>56000</t>
  </si>
  <si>
    <t>79.0</t>
  </si>
  <si>
    <t>80.1</t>
  </si>
  <si>
    <t>61200</t>
  </si>
  <si>
    <t>89.0</t>
  </si>
  <si>
    <t>65700</t>
  </si>
  <si>
    <t>87700</t>
  </si>
  <si>
    <t>65600</t>
  </si>
  <si>
    <t>67000</t>
  </si>
  <si>
    <t>98.9</t>
  </si>
  <si>
    <t>83900</t>
  </si>
  <si>
    <t>97.7</t>
  </si>
  <si>
    <t>79700</t>
  </si>
  <si>
    <t>56400</t>
  </si>
  <si>
    <t>93.9</t>
  </si>
  <si>
    <t>58400</t>
  </si>
  <si>
    <t>79200</t>
  </si>
  <si>
    <t>61000</t>
  </si>
  <si>
    <t>106700</t>
  </si>
  <si>
    <t>98.5</t>
  </si>
  <si>
    <t>66300</t>
  </si>
  <si>
    <t>78900</t>
  </si>
  <si>
    <t>65400</t>
  </si>
  <si>
    <t>76800</t>
  </si>
  <si>
    <t>76000</t>
  </si>
  <si>
    <t>55500</t>
  </si>
  <si>
    <t>61500</t>
  </si>
  <si>
    <t>83000</t>
  </si>
  <si>
    <t>60500</t>
  </si>
  <si>
    <t>58500</t>
  </si>
  <si>
    <t>72700</t>
  </si>
  <si>
    <t>85.1</t>
  </si>
  <si>
    <t>74500</t>
  </si>
  <si>
    <t>62000</t>
  </si>
  <si>
    <t>84900</t>
  </si>
  <si>
    <t>64700</t>
  </si>
  <si>
    <t>77500</t>
  </si>
  <si>
    <t>52000</t>
  </si>
  <si>
    <t>62500</t>
  </si>
  <si>
    <t>52200</t>
  </si>
  <si>
    <t>52800</t>
  </si>
  <si>
    <t>62400</t>
  </si>
  <si>
    <t>4.7</t>
  </si>
  <si>
    <t>3.2</t>
  </si>
  <si>
    <t>4.9</t>
  </si>
  <si>
    <t>4.6</t>
  </si>
  <si>
    <t>6,978</t>
  </si>
  <si>
    <t>9,541</t>
  </si>
  <si>
    <t>All columns: ANALYS45 =1:2, E942 =0, LEVEL =1</t>
  </si>
  <si>
    <t>74100</t>
  </si>
  <si>
    <t>97300</t>
  </si>
  <si>
    <t>87.7</t>
  </si>
  <si>
    <t>72400</t>
  </si>
  <si>
    <t>87.0</t>
  </si>
  <si>
    <t>70100</t>
  </si>
  <si>
    <t>99500</t>
  </si>
  <si>
    <t>105000</t>
  </si>
  <si>
    <t>125000</t>
  </si>
  <si>
    <t>102700</t>
  </si>
  <si>
    <t>80400</t>
  </si>
  <si>
    <t>69000</t>
  </si>
  <si>
    <t>75600</t>
  </si>
  <si>
    <t>89800</t>
  </si>
  <si>
    <t>86100</t>
  </si>
  <si>
    <t>93900</t>
  </si>
  <si>
    <t>87400</t>
  </si>
  <si>
    <t>67600</t>
  </si>
  <si>
    <t>85100</t>
  </si>
  <si>
    <t>83500</t>
  </si>
  <si>
    <t>104200</t>
  </si>
  <si>
    <t>66100</t>
  </si>
  <si>
    <t>67700</t>
  </si>
  <si>
    <t>80300</t>
  </si>
  <si>
    <t>63300</t>
  </si>
  <si>
    <t>115000</t>
  </si>
  <si>
    <t>128000</t>
  </si>
  <si>
    <t>91000</t>
  </si>
  <si>
    <t>93500</t>
  </si>
  <si>
    <t>88300</t>
  </si>
  <si>
    <t>77200</t>
  </si>
  <si>
    <t>78600</t>
  </si>
  <si>
    <t>71000</t>
  </si>
  <si>
    <t>99200</t>
  </si>
  <si>
    <t>79.1</t>
  </si>
  <si>
    <t>71400</t>
  </si>
  <si>
    <t>84000</t>
  </si>
  <si>
    <t>5.4</t>
  </si>
  <si>
    <t>3.7</t>
  </si>
  <si>
    <t>3.3</t>
  </si>
  <si>
    <t>3.1</t>
  </si>
  <si>
    <t>14,579</t>
  </si>
  <si>
    <t>18,359</t>
  </si>
  <si>
    <t>All columns: ANALYS45 =1:2, E942 =0, LEVEL =2</t>
  </si>
  <si>
    <t>82600</t>
  </si>
  <si>
    <t>104100</t>
  </si>
  <si>
    <t>109400</t>
  </si>
  <si>
    <t>106000</t>
  </si>
  <si>
    <t>86.3</t>
  </si>
  <si>
    <t>86.8</t>
  </si>
  <si>
    <t>6.9</t>
  </si>
  <si>
    <t>7.6</t>
  </si>
  <si>
    <t>8.1</t>
  </si>
  <si>
    <t>12.4</t>
  </si>
  <si>
    <t>12,553</t>
  </si>
  <si>
    <t>14,230</t>
  </si>
  <si>
    <t>All columns: ANALYS45 =1:2, E942 =0, LEVEL =3</t>
  </si>
  <si>
    <t>Short-term FTE - males</t>
  </si>
  <si>
    <t>Medium-term FTE - males</t>
  </si>
  <si>
    <t>Short-term FTE - females</t>
  </si>
  <si>
    <t>Medium-term FTE - females</t>
  </si>
  <si>
    <t>Short-term OE - males</t>
  </si>
  <si>
    <t>Medium-term OE - males</t>
  </si>
  <si>
    <t>Short-term OE - females</t>
  </si>
  <si>
    <t>Medium-term OE - females</t>
  </si>
  <si>
    <t>Short-term LF - males</t>
  </si>
  <si>
    <t>Medium-term LF - males</t>
  </si>
  <si>
    <t>Short-term LF - females</t>
  </si>
  <si>
    <t>Medium-term LF - females</t>
  </si>
  <si>
    <t>Short-term Salaries - males</t>
  </si>
  <si>
    <t>Medium-term Salaries - males</t>
  </si>
  <si>
    <t>Short-term Salaries - females</t>
  </si>
  <si>
    <t>Medium-term Salaries - females</t>
  </si>
  <si>
    <t>65.7</t>
  </si>
  <si>
    <t>70.5</t>
  </si>
  <si>
    <t>86.4</t>
  </si>
  <si>
    <t>63800</t>
  </si>
  <si>
    <t>76600</t>
  </si>
  <si>
    <t>77.4</t>
  </si>
  <si>
    <t>78.5</t>
  </si>
  <si>
    <t>65200</t>
  </si>
  <si>
    <t>86300</t>
  </si>
  <si>
    <t>82.8</t>
  </si>
  <si>
    <t>67100</t>
  </si>
  <si>
    <t>65.5</t>
  </si>
  <si>
    <t>63100</t>
  </si>
  <si>
    <t>71500</t>
  </si>
  <si>
    <t>54200</t>
  </si>
  <si>
    <t>75.2</t>
  </si>
  <si>
    <t>61700</t>
  </si>
  <si>
    <t>78100</t>
  </si>
  <si>
    <t>111800</t>
  </si>
  <si>
    <t>83.3</t>
  </si>
  <si>
    <t>46900</t>
  </si>
  <si>
    <t>98.7</t>
  </si>
  <si>
    <t>66900</t>
  </si>
  <si>
    <t>76.9</t>
  </si>
  <si>
    <t>58000</t>
  </si>
  <si>
    <t>66.4</t>
  </si>
  <si>
    <t>89.5</t>
  </si>
  <si>
    <t>75800</t>
  </si>
  <si>
    <t>58300</t>
  </si>
  <si>
    <t>66700</t>
  </si>
  <si>
    <t>58.7</t>
  </si>
  <si>
    <t>65500</t>
  </si>
  <si>
    <t>80200</t>
  </si>
  <si>
    <t>50.2</t>
  </si>
  <si>
    <t>55.2</t>
  </si>
  <si>
    <t>76.6</t>
  </si>
  <si>
    <t>66600</t>
  </si>
  <si>
    <t>50100</t>
  </si>
  <si>
    <t>56.1</t>
  </si>
  <si>
    <t>69.5</t>
  </si>
  <si>
    <t>56200</t>
  </si>
  <si>
    <t>53000</t>
  </si>
  <si>
    <t>All fields</t>
  </si>
  <si>
    <t>64000</t>
  </si>
  <si>
    <t>14.5</t>
  </si>
  <si>
    <t>6.6</t>
  </si>
  <si>
    <t>11.0</t>
  </si>
  <si>
    <t>6.5</t>
  </si>
  <si>
    <t>2.9</t>
  </si>
  <si>
    <t>4.3</t>
  </si>
  <si>
    <t>10,067</t>
  </si>
  <si>
    <t>16,769</t>
  </si>
  <si>
    <t>6,514</t>
  </si>
  <si>
    <t>9,597</t>
  </si>
  <si>
    <t>86.1</t>
  </si>
  <si>
    <t>79000</t>
  </si>
  <si>
    <t>86000</t>
  </si>
  <si>
    <t>97000</t>
  </si>
  <si>
    <t>84.6</t>
  </si>
  <si>
    <t>82.2</t>
  </si>
  <si>
    <t>112700</t>
  </si>
  <si>
    <t>81200</t>
  </si>
  <si>
    <t>103300</t>
  </si>
  <si>
    <t>78.0</t>
  </si>
  <si>
    <t>82200</t>
  </si>
  <si>
    <t>81900</t>
  </si>
  <si>
    <t>117400</t>
  </si>
  <si>
    <t>99000</t>
  </si>
  <si>
    <t>103000</t>
  </si>
  <si>
    <t>63500</t>
  </si>
  <si>
    <t>89000</t>
  </si>
  <si>
    <t>119500</t>
  </si>
  <si>
    <t>130000</t>
  </si>
  <si>
    <t>114000</t>
  </si>
  <si>
    <t>89100</t>
  </si>
  <si>
    <t>105700</t>
  </si>
  <si>
    <t>68000</t>
  </si>
  <si>
    <t>72.0</t>
  </si>
  <si>
    <t>81.3</t>
  </si>
  <si>
    <t>81.1</t>
  </si>
  <si>
    <t>78.2</t>
  </si>
  <si>
    <t>90.2</t>
  </si>
  <si>
    <t>93700</t>
  </si>
  <si>
    <t>73000</t>
  </si>
  <si>
    <t>92500</t>
  </si>
  <si>
    <t>92000</t>
  </si>
  <si>
    <t>8.6</t>
  </si>
  <si>
    <t>6.2</t>
  </si>
  <si>
    <t>8.5</t>
  </si>
  <si>
    <t>3.8</t>
  </si>
  <si>
    <t>3.5</t>
  </si>
  <si>
    <t>3.6</t>
  </si>
  <si>
    <t>2.4</t>
  </si>
  <si>
    <t>21,710</t>
  </si>
  <si>
    <t>26,413</t>
  </si>
  <si>
    <t>11,258</t>
  </si>
  <si>
    <t>18,537</t>
  </si>
  <si>
    <t>Age 30 years or under</t>
  </si>
  <si>
    <t>74.2</t>
  </si>
  <si>
    <t>Age over 30 years</t>
  </si>
  <si>
    <t>67800</t>
  </si>
  <si>
    <t>81000</t>
  </si>
  <si>
    <t>Indigenous</t>
  </si>
  <si>
    <t>77.0</t>
  </si>
  <si>
    <t>65800</t>
  </si>
  <si>
    <t>Non-Indigenous</t>
  </si>
  <si>
    <t>Home language - English</t>
  </si>
  <si>
    <t>74.7</t>
  </si>
  <si>
    <t>Home language - Language other than English</t>
  </si>
  <si>
    <t>58.9</t>
  </si>
  <si>
    <t>Disability - reported disability</t>
  </si>
  <si>
    <t>62.0</t>
  </si>
  <si>
    <t>81.0</t>
  </si>
  <si>
    <t>75700</t>
  </si>
  <si>
    <t>Disability - no disability</t>
  </si>
  <si>
    <t>Study mode - Internal/mixed</t>
  </si>
  <si>
    <t>73.4</t>
  </si>
  <si>
    <t>Study mode - External/distance</t>
  </si>
  <si>
    <t>69400</t>
  </si>
  <si>
    <t>66400</t>
  </si>
  <si>
    <t>84300</t>
  </si>
  <si>
    <t>93200</t>
  </si>
  <si>
    <t>107800</t>
  </si>
  <si>
    <t>78500</t>
  </si>
  <si>
    <t>90200</t>
  </si>
  <si>
    <t>78.6</t>
  </si>
  <si>
    <t>84200</t>
  </si>
  <si>
    <t>91300</t>
  </si>
  <si>
    <t>102300</t>
  </si>
  <si>
    <t>102800</t>
  </si>
  <si>
    <t>69.9</t>
  </si>
  <si>
    <t>94800</t>
  </si>
  <si>
    <t>82.6</t>
  </si>
  <si>
    <t>101000</t>
  </si>
  <si>
    <t>Full-time employed</t>
  </si>
  <si>
    <t>Part-time employed</t>
  </si>
  <si>
    <t>Actual Hours</t>
  </si>
  <si>
    <t>2019</t>
  </si>
  <si>
    <t>42.9</t>
  </si>
  <si>
    <t>20.9</t>
  </si>
  <si>
    <t>38.4</t>
  </si>
  <si>
    <t>2020</t>
  </si>
  <si>
    <t>42.8</t>
  </si>
  <si>
    <t>21.0</t>
  </si>
  <si>
    <t>38.2</t>
  </si>
  <si>
    <t>2021</t>
  </si>
  <si>
    <t>42.4</t>
  </si>
  <si>
    <t>37.6</t>
  </si>
  <si>
    <t>Usual Hours</t>
  </si>
  <si>
    <t>42.1</t>
  </si>
  <si>
    <t>41.9</t>
  </si>
  <si>
    <t>21.1</t>
  </si>
  <si>
    <t>37.4</t>
  </si>
  <si>
    <t>41.5</t>
  </si>
  <si>
    <t>36.8</t>
  </si>
  <si>
    <t>Hours constrained to &lt;=168 (24 * 7) to ensure only valid values are included</t>
  </si>
  <si>
    <t>44.4</t>
  </si>
  <si>
    <t>22.5</t>
  </si>
  <si>
    <t>40.3</t>
  </si>
  <si>
    <t>44.0</t>
  </si>
  <si>
    <t>40.0</t>
  </si>
  <si>
    <t>43.6</t>
  </si>
  <si>
    <t>22.3</t>
  </si>
  <si>
    <t>39.5</t>
  </si>
  <si>
    <t>43.5</t>
  </si>
  <si>
    <t>22.8</t>
  </si>
  <si>
    <t>43.2</t>
  </si>
  <si>
    <t>39.3</t>
  </si>
  <si>
    <t>43.0</t>
  </si>
  <si>
    <t>22.6</t>
  </si>
  <si>
    <t>39.0</t>
  </si>
  <si>
    <t>19.8</t>
  </si>
  <si>
    <t>39.4</t>
  </si>
  <si>
    <t>43.8</t>
  </si>
  <si>
    <t>19.4</t>
  </si>
  <si>
    <t>39.1</t>
  </si>
  <si>
    <t>19.9</t>
  </si>
  <si>
    <t>20.7</t>
  </si>
  <si>
    <t>43.3</t>
  </si>
  <si>
    <t>20.6</t>
  </si>
  <si>
    <t>38.8</t>
  </si>
  <si>
    <t>38.6</t>
  </si>
  <si>
    <t>2.1</t>
  </si>
  <si>
    <t>2.0</t>
  </si>
  <si>
    <t>6.1</t>
  </si>
  <si>
    <t>6.4</t>
  </si>
  <si>
    <t>6.8</t>
  </si>
  <si>
    <t>2.2</t>
  </si>
  <si>
    <t>Short-term: Managers</t>
  </si>
  <si>
    <t>Medium-term: Managers</t>
  </si>
  <si>
    <t>Short-term: Professionals</t>
  </si>
  <si>
    <t>Medium-term: Professionals</t>
  </si>
  <si>
    <t>Short-term: All other occupations</t>
  </si>
  <si>
    <t>Medium-term: All other occupations</t>
  </si>
  <si>
    <t>Short-term: All employed</t>
  </si>
  <si>
    <t>Medium-term: All employed</t>
  </si>
  <si>
    <t>4.4</t>
  </si>
  <si>
    <t>46.3</t>
  </si>
  <si>
    <t>63.5</t>
  </si>
  <si>
    <t>49.3</t>
  </si>
  <si>
    <t>31.8</t>
  </si>
  <si>
    <t>6.0</t>
  </si>
  <si>
    <t>6.7</t>
  </si>
  <si>
    <t>69.7</t>
  </si>
  <si>
    <t>73.8</t>
  </si>
  <si>
    <t>24.3</t>
  </si>
  <si>
    <t>19.5</t>
  </si>
  <si>
    <t>6.3</t>
  </si>
  <si>
    <t>75.9</t>
  </si>
  <si>
    <t>79.6</t>
  </si>
  <si>
    <t>14.2</t>
  </si>
  <si>
    <t>9.1</t>
  </si>
  <si>
    <t>11.2</t>
  </si>
  <si>
    <t>50.6</t>
  </si>
  <si>
    <t>52.9</t>
  </si>
  <si>
    <t>40.4</t>
  </si>
  <si>
    <t>36.0</t>
  </si>
  <si>
    <t>8.8</t>
  </si>
  <si>
    <t>7.2</t>
  </si>
  <si>
    <t>37.8</t>
  </si>
  <si>
    <t>51.1</t>
  </si>
  <si>
    <t>53.4</t>
  </si>
  <si>
    <t>41.6</t>
  </si>
  <si>
    <t>5.0</t>
  </si>
  <si>
    <t>46.7</t>
  </si>
  <si>
    <t>59.3</t>
  </si>
  <si>
    <t>48.4</t>
  </si>
  <si>
    <t>35.7</t>
  </si>
  <si>
    <t>1.1</t>
  </si>
  <si>
    <t>0.4</t>
  </si>
  <si>
    <t>0.6</t>
  </si>
  <si>
    <t>0.8</t>
  </si>
  <si>
    <t>15.0</t>
  </si>
  <si>
    <t>0.0</t>
  </si>
  <si>
    <t>58.2</t>
  </si>
  <si>
    <t>56.4</t>
  </si>
  <si>
    <t>41.8</t>
  </si>
  <si>
    <t>72.3</t>
  </si>
  <si>
    <t>74.8</t>
  </si>
  <si>
    <t>25.0</t>
  </si>
  <si>
    <t>0.9</t>
  </si>
  <si>
    <t>1.4</t>
  </si>
  <si>
    <t>4.0</t>
  </si>
  <si>
    <t>9.5</t>
  </si>
  <si>
    <t>13.6</t>
  </si>
  <si>
    <t>51.2</t>
  </si>
  <si>
    <t>59.4</t>
  </si>
  <si>
    <t>35.2</t>
  </si>
  <si>
    <t>25.6</t>
  </si>
  <si>
    <t>7.0</t>
  </si>
  <si>
    <t>57.6</t>
  </si>
  <si>
    <t>35.6</t>
  </si>
  <si>
    <t>5.1</t>
  </si>
  <si>
    <t>59.7</t>
  </si>
  <si>
    <t>66.8</t>
  </si>
  <si>
    <t>30.0</t>
  </si>
  <si>
    <t>64.8</t>
  </si>
  <si>
    <t>50.7</t>
  </si>
  <si>
    <t>28.3</t>
  </si>
  <si>
    <t>43.7</t>
  </si>
  <si>
    <t>49.1</t>
  </si>
  <si>
    <t>26.8</t>
  </si>
  <si>
    <t>46.4</t>
  </si>
  <si>
    <t>54.7</t>
  </si>
  <si>
    <t>48.6</t>
  </si>
  <si>
    <t>9.3</t>
  </si>
  <si>
    <t>46.1</t>
  </si>
  <si>
    <t>57.3</t>
  </si>
  <si>
    <t>44.6</t>
  </si>
  <si>
    <t>32.3</t>
  </si>
  <si>
    <t>18.6</t>
  </si>
  <si>
    <t>46.5</t>
  </si>
  <si>
    <t>67.0</t>
  </si>
  <si>
    <t>37.7</t>
  </si>
  <si>
    <t>26.3</t>
  </si>
  <si>
    <t>Establishment columns: GENEMP =1</t>
  </si>
  <si>
    <t>Current columns: GENEMP_L =1</t>
  </si>
  <si>
    <t>ANZSCO_L</t>
  </si>
  <si>
    <t>AREA</t>
  </si>
  <si>
    <t>Information included in PowerBI report 6</t>
  </si>
  <si>
    <t>The first digit of ANZSCO_L is used to define the categories, with "All other occupucations" summarising 3:8.</t>
  </si>
  <si>
    <t>74.0</t>
  </si>
  <si>
    <t>20.0</t>
  </si>
  <si>
    <t>17.2</t>
  </si>
  <si>
    <t>72.1</t>
  </si>
  <si>
    <t>71.5</t>
  </si>
  <si>
    <t>15.6</t>
  </si>
  <si>
    <t>13.7</t>
  </si>
  <si>
    <t>63.4</t>
  </si>
  <si>
    <t>61.4</t>
  </si>
  <si>
    <t>22.9</t>
  </si>
  <si>
    <t>17.9</t>
  </si>
  <si>
    <t>67.4</t>
  </si>
  <si>
    <t>23.3</t>
  </si>
  <si>
    <t>24.9</t>
  </si>
  <si>
    <t>16.4</t>
  </si>
  <si>
    <t>54.3</t>
  </si>
  <si>
    <t>52.4</t>
  </si>
  <si>
    <t>29.3</t>
  </si>
  <si>
    <t>26.6</t>
  </si>
  <si>
    <t>10.7</t>
  </si>
  <si>
    <t>15.2</t>
  </si>
  <si>
    <t>14.7</t>
  </si>
  <si>
    <t>1.9</t>
  </si>
  <si>
    <t>8.0</t>
  </si>
  <si>
    <t>2.5</t>
  </si>
  <si>
    <t>18.9</t>
  </si>
  <si>
    <t>5.7</t>
  </si>
  <si>
    <t>12.0</t>
  </si>
  <si>
    <t>40.6</t>
  </si>
  <si>
    <t>16.2</t>
  </si>
  <si>
    <t>15.9</t>
  </si>
  <si>
    <t>61.9</t>
  </si>
  <si>
    <t>24.4</t>
  </si>
  <si>
    <t>22.4</t>
  </si>
  <si>
    <t>74.5</t>
  </si>
  <si>
    <t>19.3</t>
  </si>
  <si>
    <t>16.7</t>
  </si>
  <si>
    <t>17.7</t>
  </si>
  <si>
    <t>9.2</t>
  </si>
  <si>
    <t>9.8</t>
  </si>
  <si>
    <t>9.4</t>
  </si>
  <si>
    <t>18.0</t>
  </si>
  <si>
    <t>68.1</t>
  </si>
  <si>
    <t>23.0</t>
  </si>
  <si>
    <t>15.5</t>
  </si>
  <si>
    <t>17.3</t>
  </si>
  <si>
    <t>60.0</t>
  </si>
  <si>
    <t>22.7</t>
  </si>
  <si>
    <t>10.0</t>
  </si>
  <si>
    <t>57.1</t>
  </si>
  <si>
    <t>14.9</t>
  </si>
  <si>
    <t>17.0</t>
  </si>
  <si>
    <t>70.7</t>
  </si>
  <si>
    <t>14.4</t>
  </si>
  <si>
    <t>13.1</t>
  </si>
  <si>
    <t>9.0</t>
  </si>
  <si>
    <t>10.3</t>
  </si>
  <si>
    <t>77.8</t>
  </si>
  <si>
    <t>13.2</t>
  </si>
  <si>
    <t>83.0</t>
  </si>
  <si>
    <t>5.3</t>
  </si>
  <si>
    <t>12.5</t>
  </si>
  <si>
    <t>4.8</t>
  </si>
  <si>
    <t>14.3</t>
  </si>
  <si>
    <t>15.8</t>
  </si>
  <si>
    <t>8.3</t>
  </si>
  <si>
    <t>79.8</t>
  </si>
  <si>
    <t>80.7</t>
  </si>
  <si>
    <t>75.8</t>
  </si>
  <si>
    <t>11.1</t>
  </si>
  <si>
    <t>12.9</t>
  </si>
  <si>
    <t>7.5</t>
  </si>
  <si>
    <t>9.7</t>
  </si>
  <si>
    <t>70.6</t>
  </si>
  <si>
    <t>33.0</t>
  </si>
  <si>
    <t>24.0</t>
  </si>
  <si>
    <t>16.5</t>
  </si>
  <si>
    <t>15.7</t>
  </si>
  <si>
    <t>12.6</t>
  </si>
  <si>
    <t>9.9</t>
  </si>
  <si>
    <t>13.3</t>
  </si>
  <si>
    <t>51.7</t>
  </si>
  <si>
    <t>55.8</t>
  </si>
  <si>
    <t>30.9</t>
  </si>
  <si>
    <t>50.5</t>
  </si>
  <si>
    <t>56.3</t>
  </si>
  <si>
    <t>38.3</t>
  </si>
  <si>
    <t>35.4</t>
  </si>
  <si>
    <t>54.2</t>
  </si>
  <si>
    <t>60.4</t>
  </si>
  <si>
    <t>39.8</t>
  </si>
  <si>
    <t>34.5</t>
  </si>
  <si>
    <t>4.1</t>
  </si>
  <si>
    <t>66.7</t>
  </si>
  <si>
    <t>55.6</t>
  </si>
  <si>
    <t>33.3</t>
  </si>
  <si>
    <t>13.5</t>
  </si>
  <si>
    <t>15.3</t>
  </si>
  <si>
    <t>58.4</t>
  </si>
  <si>
    <t>62.3</t>
  </si>
  <si>
    <t>26.4</t>
  </si>
  <si>
    <t>47.8</t>
  </si>
  <si>
    <t>63.3</t>
  </si>
  <si>
    <t>42.5</t>
  </si>
  <si>
    <t>28.6</t>
  </si>
  <si>
    <t>69.4</t>
  </si>
  <si>
    <t>27.6</t>
  </si>
  <si>
    <t>27.0</t>
  </si>
  <si>
    <t>67.6</t>
  </si>
  <si>
    <t>23.8</t>
  </si>
  <si>
    <t>51.5</t>
  </si>
  <si>
    <t>39.9</t>
  </si>
  <si>
    <t>24.6</t>
  </si>
  <si>
    <t>55.3</t>
  </si>
  <si>
    <t>58.8</t>
  </si>
  <si>
    <t>12.2</t>
  </si>
  <si>
    <t>59.9</t>
  </si>
  <si>
    <t>27.8</t>
  </si>
  <si>
    <t>22.1</t>
  </si>
  <si>
    <t>54.5</t>
  </si>
  <si>
    <t>30.3</t>
  </si>
  <si>
    <t>66.1</t>
  </si>
  <si>
    <t>70.3</t>
  </si>
  <si>
    <t>22.0</t>
  </si>
  <si>
    <t>Establishment columns: FULLEMP =1</t>
  </si>
  <si>
    <t>Current columns: FULLEMP_L =1</t>
  </si>
  <si>
    <t>76.7</t>
  </si>
  <si>
    <t>17.4</t>
  </si>
  <si>
    <t>16.3</t>
  </si>
  <si>
    <t>14.0</t>
  </si>
  <si>
    <t>17.8</t>
  </si>
  <si>
    <t>11.5</t>
  </si>
  <si>
    <t>11.7</t>
  </si>
  <si>
    <t>21.5</t>
  </si>
  <si>
    <t>64.7</t>
  </si>
  <si>
    <t>68.3</t>
  </si>
  <si>
    <t>21.8</t>
  </si>
  <si>
    <t>23.1</t>
  </si>
  <si>
    <t>17.6</t>
  </si>
  <si>
    <t>20.4</t>
  </si>
  <si>
    <t>54.9</t>
  </si>
  <si>
    <t>27.5</t>
  </si>
  <si>
    <t>11.9</t>
  </si>
  <si>
    <t>0.7</t>
  </si>
  <si>
    <t>1.8</t>
  </si>
  <si>
    <t>1.7</t>
  </si>
  <si>
    <t>2.6</t>
  </si>
  <si>
    <t>13.8</t>
  </si>
  <si>
    <t>80.4</t>
  </si>
  <si>
    <t>5.2</t>
  </si>
  <si>
    <t>45.0</t>
  </si>
  <si>
    <t>42.3</t>
  </si>
  <si>
    <t>40.7</t>
  </si>
  <si>
    <t>18.5</t>
  </si>
  <si>
    <t>18.1</t>
  </si>
  <si>
    <t>11.4</t>
  </si>
  <si>
    <t>18.8</t>
  </si>
  <si>
    <t>19.2</t>
  </si>
  <si>
    <t>19.1</t>
  </si>
  <si>
    <t>55.0</t>
  </si>
  <si>
    <t>57.9</t>
  </si>
  <si>
    <t>68.4</t>
  </si>
  <si>
    <t>85.9</t>
  </si>
  <si>
    <t>10.2</t>
  </si>
  <si>
    <t>81.9</t>
  </si>
  <si>
    <t>15.4</t>
  </si>
  <si>
    <t>8.9</t>
  </si>
  <si>
    <t>21.7</t>
  </si>
  <si>
    <t>19.0</t>
  </si>
  <si>
    <t>72.5</t>
  </si>
  <si>
    <t>8.7</t>
  </si>
  <si>
    <t>1.3</t>
  </si>
  <si>
    <t>83.4</t>
  </si>
  <si>
    <t>Extent to which skills and education not fully utilised : Short-term FTE %</t>
  </si>
  <si>
    <t>Extent to which skills and education not fully utilised : Medium-term FTE %</t>
  </si>
  <si>
    <t>Extent to which skills and education not fully utilised : Short-term OE %</t>
  </si>
  <si>
    <t>Extent to which skills and education not fully utilised : Medium-term OE %</t>
  </si>
  <si>
    <t>Main reason – no suitable jobs in my area of expertise : Short-term FTE %</t>
  </si>
  <si>
    <t>Main reason – no suitable jobs in my area of expertise : Medium-term FTE %</t>
  </si>
  <si>
    <t>Main reason – no suitable jobs in my area of expertise : Short-term OE %</t>
  </si>
  <si>
    <t>Main reason – no suitable jobs in my area of expertise : Medium-term OE %</t>
  </si>
  <si>
    <t>25.3</t>
  </si>
  <si>
    <t>53.0</t>
  </si>
  <si>
    <t>34.6</t>
  </si>
  <si>
    <t>34.9</t>
  </si>
  <si>
    <t>25.1</t>
  </si>
  <si>
    <t>31.7</t>
  </si>
  <si>
    <t>23.4</t>
  </si>
  <si>
    <t>21.2</t>
  </si>
  <si>
    <t>28.0</t>
  </si>
  <si>
    <t>24.8</t>
  </si>
  <si>
    <t>25.7</t>
  </si>
  <si>
    <t>21.4</t>
  </si>
  <si>
    <t>27.2</t>
  </si>
  <si>
    <t>10.6</t>
  </si>
  <si>
    <t>30.2</t>
  </si>
  <si>
    <t>36.5</t>
  </si>
  <si>
    <t>32.1</t>
  </si>
  <si>
    <t>14.1</t>
  </si>
  <si>
    <t>28.2</t>
  </si>
  <si>
    <t>18.7</t>
  </si>
  <si>
    <t>23.5</t>
  </si>
  <si>
    <t>32.5</t>
  </si>
  <si>
    <t>5.5</t>
  </si>
  <si>
    <t>31.0</t>
  </si>
  <si>
    <t>9.6</t>
  </si>
  <si>
    <t>29.2</t>
  </si>
  <si>
    <t>14.6</t>
  </si>
  <si>
    <t>13.4</t>
  </si>
  <si>
    <t>28.5</t>
  </si>
  <si>
    <t>21.3</t>
  </si>
  <si>
    <t>29.4</t>
  </si>
  <si>
    <t>28.1</t>
  </si>
  <si>
    <t>34.1</t>
  </si>
  <si>
    <t>23.2</t>
  </si>
  <si>
    <t>30.7</t>
  </si>
  <si>
    <t>37.2</t>
  </si>
  <si>
    <t>36.2</t>
  </si>
  <si>
    <t>26.2</t>
  </si>
  <si>
    <t>45.4</t>
  </si>
  <si>
    <t>29.1</t>
  </si>
  <si>
    <t>23.9</t>
  </si>
  <si>
    <t>13.0</t>
  </si>
  <si>
    <t>37.0</t>
  </si>
  <si>
    <t>34.3</t>
  </si>
  <si>
    <t>49.5</t>
  </si>
  <si>
    <t>40.8</t>
  </si>
  <si>
    <t>30.6</t>
  </si>
  <si>
    <t>29.6</t>
  </si>
  <si>
    <t>34.4</t>
  </si>
  <si>
    <t>24.7</t>
  </si>
  <si>
    <t>33.8</t>
  </si>
  <si>
    <t>26.9</t>
  </si>
  <si>
    <t>16.6</t>
  </si>
  <si>
    <t>53.3</t>
  </si>
  <si>
    <t>27.4</t>
  </si>
  <si>
    <t>22.2</t>
  </si>
  <si>
    <t>27.3</t>
  </si>
  <si>
    <t>13.9</t>
  </si>
  <si>
    <t>Skills not utilised Short-term FTE column: FULLEMP =1</t>
  </si>
  <si>
    <t>Skills not utilised Medium-term FTE column: FULLEMP_L =1</t>
  </si>
  <si>
    <t>Skills not utilised Short-term OE column: GENEMP =1</t>
  </si>
  <si>
    <t>Skills not utilised Medium-term OE column: GENEMP_L =1</t>
  </si>
  <si>
    <t>Main reason Short-term FTE column: FULLEMP =1, SPOQSCL =100</t>
  </si>
  <si>
    <t>Main reason Medium-term FTE column: FULLEMP_L =1, SPOQSCL_L =100</t>
  </si>
  <si>
    <t>Main reason Short-term OE column: GENEMP =1, SPOQSCL =100</t>
  </si>
  <si>
    <t>Main reason Medium-term OE column: GENEMP_L =1, SPOQSCL_L =100</t>
  </si>
  <si>
    <t>SPOQSCL(_L)</t>
  </si>
  <si>
    <t>RSOVRQ(_L)</t>
  </si>
  <si>
    <t>Use RSOVRQ for Short-term outcome and RSOVRQ_L for Medium-term outcome.</t>
  </si>
  <si>
    <t>33.5</t>
  </si>
  <si>
    <t>30.4</t>
  </si>
  <si>
    <t>31.2</t>
  </si>
  <si>
    <t>34.7</t>
  </si>
  <si>
    <t>32.9</t>
  </si>
  <si>
    <t>29.9</t>
  </si>
  <si>
    <t>24.2</t>
  </si>
  <si>
    <t>24.1</t>
  </si>
  <si>
    <t>31.4</t>
  </si>
  <si>
    <t>33.9</t>
  </si>
  <si>
    <t>45.9</t>
  </si>
  <si>
    <t>27.9</t>
  </si>
  <si>
    <t>31.5</t>
  </si>
  <si>
    <t>26.5</t>
  </si>
  <si>
    <t>24.5</t>
  </si>
  <si>
    <t>10.9</t>
  </si>
  <si>
    <t>18.4</t>
  </si>
  <si>
    <t>26.0</t>
  </si>
  <si>
    <t>7.8</t>
  </si>
  <si>
    <t>20.5</t>
  </si>
  <si>
    <t>33.1</t>
  </si>
  <si>
    <t>20.3</t>
  </si>
  <si>
    <t>37.1</t>
  </si>
  <si>
    <t>30.5</t>
  </si>
  <si>
    <t>42.6</t>
  </si>
  <si>
    <t>33.6</t>
  </si>
  <si>
    <t>28.7</t>
  </si>
  <si>
    <t>30.8</t>
  </si>
  <si>
    <t>7.4</t>
  </si>
  <si>
    <t>20.2</t>
  </si>
  <si>
    <t>21.9</t>
  </si>
  <si>
    <t>32.8</t>
  </si>
  <si>
    <t>41.7</t>
  </si>
  <si>
    <t>47.1</t>
  </si>
  <si>
    <t>37.9</t>
  </si>
  <si>
    <t>10.8</t>
  </si>
  <si>
    <t>28.9</t>
  </si>
  <si>
    <t>25.4</t>
  </si>
  <si>
    <t>23.7</t>
  </si>
  <si>
    <t>20.8</t>
  </si>
  <si>
    <t>39.7</t>
  </si>
  <si>
    <t>25.5</t>
  </si>
  <si>
    <t>28.4</t>
  </si>
  <si>
    <t>31.9</t>
  </si>
  <si>
    <t>32.6</t>
  </si>
  <si>
    <t>12.7</t>
  </si>
  <si>
    <t>48.1</t>
  </si>
  <si>
    <t>35.9</t>
  </si>
  <si>
    <t>51.3</t>
  </si>
  <si>
    <t xml:space="preserve">     Studying</t>
  </si>
  <si>
    <t xml:space="preserve">     I'm satisfied with my current job</t>
  </si>
  <si>
    <t xml:space="preserve">     For financial reasons</t>
  </si>
  <si>
    <t xml:space="preserve">     Caring for children or family member</t>
  </si>
  <si>
    <t xml:space="preserve">     Long-term health condition or disability</t>
  </si>
  <si>
    <t>Sub total – personal factors</t>
  </si>
  <si>
    <t xml:space="preserve">     No suitable jobs in my area of expertise</t>
  </si>
  <si>
    <t xml:space="preserve">     No suitable jobs in my local area</t>
  </si>
  <si>
    <t xml:space="preserve">     Considered to be too young by employers</t>
  </si>
  <si>
    <t xml:space="preserve">     Considered to be too old by employers</t>
  </si>
  <si>
    <t>1.2</t>
  </si>
  <si>
    <t>1.5</t>
  </si>
  <si>
    <t xml:space="preserve">     Not enough work experience</t>
  </si>
  <si>
    <t xml:space="preserve">     No jobs with a suitable number of hours</t>
  </si>
  <si>
    <t xml:space="preserve">     Cannot find a job</t>
  </si>
  <si>
    <t>1.0</t>
  </si>
  <si>
    <t xml:space="preserve">     I had to change jobs due to COVID-19</t>
  </si>
  <si>
    <t>Sub total – labour market factors</t>
  </si>
  <si>
    <t>51.4</t>
  </si>
  <si>
    <t>Other</t>
  </si>
  <si>
    <t xml:space="preserve">     Entry level job/career stepping stone</t>
  </si>
  <si>
    <t xml:space="preserve">     Short-term illness or injury</t>
  </si>
  <si>
    <t xml:space="preserve">     Travelling / gap year</t>
  </si>
  <si>
    <t>0.1</t>
  </si>
  <si>
    <t xml:space="preserve">     Do not have permanent residency</t>
  </si>
  <si>
    <t xml:space="preserve">     Did not mention that I have more skills or education than are needed to do my current job</t>
  </si>
  <si>
    <t xml:space="preserve">     Not sure what I want to do / still figuring it out</t>
  </si>
  <si>
    <t xml:space="preserve">     Already working in this job prior to obtaining skills or education</t>
  </si>
  <si>
    <t xml:space="preserve">     Working in own / family business</t>
  </si>
  <si>
    <t>0.3</t>
  </si>
  <si>
    <t xml:space="preserve">     Haven't started looking for work yet/only just finished studying</t>
  </si>
  <si>
    <t xml:space="preserve">     Changing jobs/careers</t>
  </si>
  <si>
    <t xml:space="preserve">     My job is temporary/casual</t>
  </si>
  <si>
    <t xml:space="preserve">     Other (Please specify)</t>
  </si>
  <si>
    <t xml:space="preserve">     I have skills that are not required in my current job</t>
  </si>
  <si>
    <t>Total</t>
  </si>
  <si>
    <t>Extent to which skills and education are not fully utilised</t>
  </si>
  <si>
    <t>Medium-term FTE column: FULLEMP_L =1, SPOQSCL_L =100</t>
  </si>
  <si>
    <t>Medium-term OE column: GENEMP_L =1, SPOQSCL_L =100</t>
  </si>
  <si>
    <t>Information included in PowerBI report 7</t>
  </si>
  <si>
    <t>21.6</t>
  </si>
  <si>
    <t>0.5</t>
  </si>
  <si>
    <t>0.2</t>
  </si>
  <si>
    <t>16.9</t>
  </si>
  <si>
    <t>15.1</t>
  </si>
  <si>
    <t>60.3</t>
  </si>
  <si>
    <t>1.6</t>
  </si>
  <si>
    <t>Short-term FTE column: FULLEMP =1, SPOQSCL =100</t>
  </si>
  <si>
    <t>Short-term OE column: GENEMP =1, SPOQSCL =100</t>
  </si>
  <si>
    <t>29.7</t>
  </si>
  <si>
    <t>44.8</t>
  </si>
  <si>
    <t>17.5</t>
  </si>
  <si>
    <t>45.8</t>
  </si>
  <si>
    <t>18.3</t>
  </si>
  <si>
    <t>58.5</t>
  </si>
  <si>
    <t>56.8</t>
  </si>
  <si>
    <t>44.2</t>
  </si>
  <si>
    <t>27.7</t>
  </si>
  <si>
    <t>54.8</t>
  </si>
  <si>
    <t>92.2 (90.1, 93.8)</t>
  </si>
  <si>
    <t>94.8 (93.0, 96.1)</t>
  </si>
  <si>
    <t>84.6 (77.1, 89.8)</t>
  </si>
  <si>
    <t>93.0 (87.2, 96.2)</t>
  </si>
  <si>
    <t>87.0 (83.7, 89.5)</t>
  </si>
  <si>
    <t>94.3 (91.9, 95.9)</t>
  </si>
  <si>
    <t>90.9 (86.6, 93.8)</t>
  </si>
  <si>
    <t>91.4 (87.2, 94.2)</t>
  </si>
  <si>
    <t>93.5 (91.7, 95.0)</t>
  </si>
  <si>
    <t>93.3 (91.4, 94.8)</t>
  </si>
  <si>
    <t>86.5 (83.8, 88.7)</t>
  </si>
  <si>
    <t>90.8 (88.5, 92.7)</t>
  </si>
  <si>
    <t>89.9 (88.2, 91.3)</t>
  </si>
  <si>
    <t>93.9 (92.5, 95.0)</t>
  </si>
  <si>
    <t>82.6 (79.7, 85.2)</t>
  </si>
  <si>
    <t>89.9 (87.4, 91.9)</t>
  </si>
  <si>
    <t>90.6 (86.6, 93.3)</t>
  </si>
  <si>
    <t>91.8 (88.0, 94.3)</t>
  </si>
  <si>
    <t>85.6 (82.4, 88.2)</t>
  </si>
  <si>
    <t>93.3 (90.8, 95.0)</t>
  </si>
  <si>
    <t>84.6 (82.2, 86.7)</t>
  </si>
  <si>
    <t>91.7 (89.8, 93.2)</t>
  </si>
  <si>
    <t>88.0 (84.7, 90.6)</t>
  </si>
  <si>
    <t>91.6 (88.7, 93.8)</t>
  </si>
  <si>
    <t>89.4 (87.1, 91.4)</t>
  </si>
  <si>
    <t>93.4 (91.4, 94.9)</t>
  </si>
  <si>
    <t>88.7 (86.1, 90.8)</t>
  </si>
  <si>
    <t>94.5 (92.5, 95.9)</t>
  </si>
  <si>
    <t>87.6 (85.9, 89.1)</t>
  </si>
  <si>
    <t>93.4 (92.1, 94.5)</t>
  </si>
  <si>
    <t>84.1 (79.9, 87.5)</t>
  </si>
  <si>
    <t>92.9 (89.6, 95.1)</t>
  </si>
  <si>
    <t>87.7 (85.3, 89.7)</t>
  </si>
  <si>
    <t>93.9 (92.0, 95.3)</t>
  </si>
  <si>
    <t>88.2 (86.1, 89.9)</t>
  </si>
  <si>
    <t>92.4 (90.6, 93.8)</t>
  </si>
  <si>
    <t>83.3 (78.8, 87.0)</t>
  </si>
  <si>
    <t>87.9 (83.9, 91.0)</t>
  </si>
  <si>
    <t>85.2 (82.2, 87.6)</t>
  </si>
  <si>
    <t>92.3 (89.9, 94.0)</t>
  </si>
  <si>
    <t>88.4 (84.4, 91.4)</t>
  </si>
  <si>
    <t>92.3 (88.8, 94.7)</t>
  </si>
  <si>
    <t>82.8 (79.9, 85.4)</t>
  </si>
  <si>
    <t>90.7 (88.4, 92.5)</t>
  </si>
  <si>
    <t>85.3 (83.0, 87.3)</t>
  </si>
  <si>
    <t>88.1 (86.1, 89.9)</t>
  </si>
  <si>
    <t>90.7 (86.7, 93.5)</t>
  </si>
  <si>
    <t>97.7 (95.0, 99.0)</t>
  </si>
  <si>
    <t>88.8 (87.3, 90.1)</t>
  </si>
  <si>
    <t>94.4 (93.2, 95.4)</t>
  </si>
  <si>
    <t>87.9 (85.1, 90.2)</t>
  </si>
  <si>
    <t>93.1 (90.8, 94.8)</t>
  </si>
  <si>
    <t>86.0 (83.3, 88.3)</t>
  </si>
  <si>
    <t>89.1 (86.6, 91.1)</t>
  </si>
  <si>
    <t>84.8 (81.1, 87.8)</t>
  </si>
  <si>
    <t>89.6 (86.5, 92.1)</t>
  </si>
  <si>
    <t>82.8 (74.1, 88.8)</t>
  </si>
  <si>
    <t>83.1 (74.5, 89.0)</t>
  </si>
  <si>
    <t>91.6 (88.5, 93.9)</t>
  </si>
  <si>
    <t>95.7 (93.2, 97.3)</t>
  </si>
  <si>
    <t>86.3 (83.7, 88.5)</t>
  </si>
  <si>
    <t>93.3 (91.3, 94.8)</t>
  </si>
  <si>
    <t>89.3 (86.6, 91.5)</t>
  </si>
  <si>
    <t>94.8 (92.7, 96.3)</t>
  </si>
  <si>
    <t>89.8 (87.4, 91.8)</t>
  </si>
  <si>
    <t>94.8 (92.9, 96.2)</t>
  </si>
  <si>
    <t>86.7 (81.8, 90.4)</t>
  </si>
  <si>
    <t>92.9 (88.9, 95.6)</t>
  </si>
  <si>
    <t>90.0 (87.8, 91.9)</t>
  </si>
  <si>
    <t>94.0 (92.1, 95.4)</t>
  </si>
  <si>
    <t>88.9 (86.1, 91.1)</t>
  </si>
  <si>
    <t>91.5 (89.0, 93.5)</t>
  </si>
  <si>
    <t>82.7 (79.1, 85.7)</t>
  </si>
  <si>
    <t>88.8 (85.7, 91.2)</t>
  </si>
  <si>
    <t>90.0 (86.9, 92.4)</t>
  </si>
  <si>
    <t>91.1 (88.1, 93.4)</t>
  </si>
  <si>
    <t>84.7 (80.3, 88.2)</t>
  </si>
  <si>
    <t>88.8 (84.9, 91.7)</t>
  </si>
  <si>
    <t>83.1 (80.0, 85.7)</t>
  </si>
  <si>
    <t>88.9 (86.2, 91.0)</t>
  </si>
  <si>
    <t>87.6 (87.2, 87.9)</t>
  </si>
  <si>
    <t>92.4 (92.1, 92.7)</t>
  </si>
  <si>
    <t>All columns: ANALYSIS =1, E942 =0, LEVEL =1, HEPTYPE =1</t>
  </si>
  <si>
    <t>80.0 (77.9, 81.9)</t>
  </si>
  <si>
    <t>94.0 (92.7, 95.0)</t>
  </si>
  <si>
    <t>92.4 (91.2, 93.4)</t>
  </si>
  <si>
    <t>95.1 (94.1, 95.9)</t>
  </si>
  <si>
    <t>76.2 (71.0, 80.7)</t>
  </si>
  <si>
    <t>91.7 (88.2, 94.1)</t>
  </si>
  <si>
    <t>84.4 (80.5, 87.6)</t>
  </si>
  <si>
    <t>92.7 (89.7, 94.9)</t>
  </si>
  <si>
    <t>79.0 (76.6, 81.2)</t>
  </si>
  <si>
    <t>89.2 (87.3, 90.8)</t>
  </si>
  <si>
    <t>88.3 (86.6, 89.7)</t>
  </si>
  <si>
    <t>94.3 (93.1, 95.3)</t>
  </si>
  <si>
    <t>82.7 (79.4, 85.4)</t>
  </si>
  <si>
    <t>90.7 (88.0, 92.7)</t>
  </si>
  <si>
    <t>90.7 (88.5, 92.4)</t>
  </si>
  <si>
    <t>92.8 (90.8, 94.3)</t>
  </si>
  <si>
    <t>85.8 (84.3, 87.2)</t>
  </si>
  <si>
    <t>93.1 (92.0, 94.1)</t>
  </si>
  <si>
    <t>92.8 (91.8, 93.7)</t>
  </si>
  <si>
    <t>95.0 (94.1, 95.7)</t>
  </si>
  <si>
    <t>71.4 (69.6, 73.2)</t>
  </si>
  <si>
    <t>89.9 (88.7, 91.0)</t>
  </si>
  <si>
    <t>87.7 (86.4, 88.8)</t>
  </si>
  <si>
    <t>94.3 (93.4, 95.1)</t>
  </si>
  <si>
    <t>73.1 (71.5, 74.6)</t>
  </si>
  <si>
    <t>90.5 (89.4, 91.4)</t>
  </si>
  <si>
    <t>90.2 (89.3, 91.1)</t>
  </si>
  <si>
    <t>94.3 (93.6, 95.0)</t>
  </si>
  <si>
    <t>62.0 (59.6, 64.4)</t>
  </si>
  <si>
    <t>85.7 (83.9, 87.3)</t>
  </si>
  <si>
    <t>84.3 (82.7, 85.8)</t>
  </si>
  <si>
    <t>91.5 (90.2, 92.6)</t>
  </si>
  <si>
    <t>77.6 (73.7, 81.0)</t>
  </si>
  <si>
    <t>90.6 (87.7, 92.8)</t>
  </si>
  <si>
    <t>90.2 (87.7, 92.2)</t>
  </si>
  <si>
    <t>93.5 (91.4, 95.1)</t>
  </si>
  <si>
    <t>67.6 (64.7, 70.3)</t>
  </si>
  <si>
    <t>88.1 (86.2, 89.9)</t>
  </si>
  <si>
    <t>87.1 (85.4, 88.7)</t>
  </si>
  <si>
    <t>93.2 (91.8, 94.3)</t>
  </si>
  <si>
    <t>65.6 (63.8, 67.5)</t>
  </si>
  <si>
    <t>87.2 (85.8, 88.4)</t>
  </si>
  <si>
    <t>84.1 (82.9, 85.3)</t>
  </si>
  <si>
    <t>91.4 (90.4, 92.3)</t>
  </si>
  <si>
    <t>80.5 (78.0, 82.8)</t>
  </si>
  <si>
    <t>90.6 (88.7, 92.2)</t>
  </si>
  <si>
    <t>88.8 (87.0, 90.4)</t>
  </si>
  <si>
    <t>93.2 (91.7, 94.4)</t>
  </si>
  <si>
    <t>71.5 (69.5, 73.3)</t>
  </si>
  <si>
    <t>89.1 (87.8, 90.3)</t>
  </si>
  <si>
    <t>88.5 (87.3, 89.5)</t>
  </si>
  <si>
    <t>93.7 (92.8, 94.5)</t>
  </si>
  <si>
    <t>76.3 (74.2, 78.3)</t>
  </si>
  <si>
    <t>90.1 (88.7, 91.4)</t>
  </si>
  <si>
    <t>88.1 (86.7, 89.4)</t>
  </si>
  <si>
    <t>93.6 (92.5, 94.5)</t>
  </si>
  <si>
    <t>74.9 (73.5, 76.3)</t>
  </si>
  <si>
    <t>91.2 (90.3, 92.0)</t>
  </si>
  <si>
    <t>88.8 (87.9, 89.6)</t>
  </si>
  <si>
    <t>93.4 (92.7, 94.1)</t>
  </si>
  <si>
    <t>63.3 (60.2, 66.3)</t>
  </si>
  <si>
    <t>88.3 (86.1, 90.1)</t>
  </si>
  <si>
    <t>83.8 (81.7, 85.7)</t>
  </si>
  <si>
    <t>93.1 (91.6, 94.3)</t>
  </si>
  <si>
    <t>72.4 (70.6, 74.2)</t>
  </si>
  <si>
    <t>91.1 (89.9, 92.2)</t>
  </si>
  <si>
    <t>88.5 (87.3, 89.6)</t>
  </si>
  <si>
    <t>94.6 (93.7, 95.3)</t>
  </si>
  <si>
    <t>71.6 (69.8, 73.3)</t>
  </si>
  <si>
    <t>88.3 (87.1, 89.4)</t>
  </si>
  <si>
    <t>86.4 (85.2, 87.5)</t>
  </si>
  <si>
    <t>92.4 (91.5, 93.3)</t>
  </si>
  <si>
    <t>70.6 (67.3, 73.8)</t>
  </si>
  <si>
    <t>82.4 (79.6, 84.9)</t>
  </si>
  <si>
    <t>85.1 (82.7, 87.1)</t>
  </si>
  <si>
    <t>90.2 (88.3, 91.9)</t>
  </si>
  <si>
    <t>71.8 (69.6, 73.9)</t>
  </si>
  <si>
    <t>89.2 (87.6, 90.5)</t>
  </si>
  <si>
    <t>86.6 (85.1, 87.9)</t>
  </si>
  <si>
    <t>93.2 (92.1, 94.2)</t>
  </si>
  <si>
    <t>69.2 (66.0, 72.2)</t>
  </si>
  <si>
    <t>85.7 (83.6, 87.5)</t>
  </si>
  <si>
    <t>94.2 (92.8, 95.4)</t>
  </si>
  <si>
    <t>66.9 (64.6, 69.0)</t>
  </si>
  <si>
    <t>89.4 (88.1, 90.6)</t>
  </si>
  <si>
    <t>82.1 (80.6, 83.5)</t>
  </si>
  <si>
    <t>92.1 (91.0, 93.0)</t>
  </si>
  <si>
    <t>65.9 (63.5, 68.2)</t>
  </si>
  <si>
    <t>85.6 (84.2, 86.9)</t>
  </si>
  <si>
    <t>84.8 (83.5, 86.0)</t>
  </si>
  <si>
    <t>89.6 (88.5, 90.5)</t>
  </si>
  <si>
    <t>80.4 (77.6, 82.9)</t>
  </si>
  <si>
    <t>92.3 (90.3, 94.0)</t>
  </si>
  <si>
    <t>91.2 (89.4, 92.8)</t>
  </si>
  <si>
    <t>95.2 (93.7, 96.3)</t>
  </si>
  <si>
    <t>75.7 (74.4, 77.0)</t>
  </si>
  <si>
    <t>92.1 (91.3, 92.9)</t>
  </si>
  <si>
    <t>87.7 (86.8, 88.5)</t>
  </si>
  <si>
    <t>93.9 (93.2, 94.5)</t>
  </si>
  <si>
    <t>74.6 (72.3, 76.8)</t>
  </si>
  <si>
    <t>89.3 (87.6, 90.8)</t>
  </si>
  <si>
    <t>87.6 (86.0, 89.0)</t>
  </si>
  <si>
    <t>92.6 (91.3, 93.6)</t>
  </si>
  <si>
    <t>77.5 (75.7, 79.2)</t>
  </si>
  <si>
    <t>91.7 (90.5, 92.7)</t>
  </si>
  <si>
    <t>87.5 (86.2, 88.6)</t>
  </si>
  <si>
    <t>92.2 (91.2, 93.1)</t>
  </si>
  <si>
    <t>62.4 (59.3, 65.5)</t>
  </si>
  <si>
    <t>88.9 (87.1, 90.4)</t>
  </si>
  <si>
    <t>83.9 (82.2, 85.6)</t>
  </si>
  <si>
    <t>91.4 (90.0, 92.6)</t>
  </si>
  <si>
    <t>65.5 (54.8, 74.7)</t>
  </si>
  <si>
    <t>78.4 (67.9, 86.1)</t>
  </si>
  <si>
    <t>83.3 (74.7, 89.3)</t>
  </si>
  <si>
    <t>83.6 (75.1, 89.5)</t>
  </si>
  <si>
    <t>75.0 (72.4, 77.5)</t>
  </si>
  <si>
    <t>92.6 (91.0, 94.0)</t>
  </si>
  <si>
    <t>89.4 (87.7, 90.9)</t>
  </si>
  <si>
    <t>95.6 (94.4, 96.6)</t>
  </si>
  <si>
    <t>90.9 (79.2, 96.4)</t>
  </si>
  <si>
    <t>89.5 (78.6, 95.1)</t>
  </si>
  <si>
    <t>88.2 (79.2, 93.4)</t>
  </si>
  <si>
    <t>85.7 (76.9, 91.3)</t>
  </si>
  <si>
    <t>78.8 (76.7, 80.6)</t>
  </si>
  <si>
    <t>90.4 (88.9, 91.7)</t>
  </si>
  <si>
    <t>87.5 (86.0, 88.8)</t>
  </si>
  <si>
    <t>93.5 (92.4, 94.4)</t>
  </si>
  <si>
    <t>79.1 (77.3, 80.8)</t>
  </si>
  <si>
    <t>86.9 (85.5, 88.2)</t>
  </si>
  <si>
    <t>94.2 (93.2, 95.0)</t>
  </si>
  <si>
    <t>75.8 (74.0, 77.6)</t>
  </si>
  <si>
    <t>91.4 (90.2, 92.5)</t>
  </si>
  <si>
    <t>89.8 (88.6, 90.8)</t>
  </si>
  <si>
    <t>94.8 (93.9, 95.6)</t>
  </si>
  <si>
    <t>78.6 (76.5, 80.6)</t>
  </si>
  <si>
    <t>91.4 (89.8, 92.7)</t>
  </si>
  <si>
    <t>94.2 (93.0, 95.2)</t>
  </si>
  <si>
    <t>72.7 (70.5, 74.8)</t>
  </si>
  <si>
    <t>90.2 (88.7, 91.5)</t>
  </si>
  <si>
    <t>87.2 (85.9, 88.5)</t>
  </si>
  <si>
    <t>93.4 (92.3, 94.3)</t>
  </si>
  <si>
    <t>78.0 (75.9, 79.9)</t>
  </si>
  <si>
    <t>91.7 (90.4, 92.9)</t>
  </si>
  <si>
    <t>88.1 (86.7, 89.5)</t>
  </si>
  <si>
    <t>92.3 (91.0, 93.3)</t>
  </si>
  <si>
    <t>64.2 (61.4, 66.8)</t>
  </si>
  <si>
    <t>86.4 (84.4, 88.2)</t>
  </si>
  <si>
    <t>83.6 (81.7, 85.3)</t>
  </si>
  <si>
    <t>92.1 (90.6, 93.3)</t>
  </si>
  <si>
    <t>74.7 (72.2, 77.1)</t>
  </si>
  <si>
    <t>91.4 (89.7, 92.8)</t>
  </si>
  <si>
    <t>88.8 (87.1, 90.3)</t>
  </si>
  <si>
    <t>93.3 (91.9, 94.5)</t>
  </si>
  <si>
    <t>68.0 (64.7, 71.2)</t>
  </si>
  <si>
    <t>84.1 (81.5, 86.4)</t>
  </si>
  <si>
    <t>83.7 (81.4, 85.8)</t>
  </si>
  <si>
    <t>91.4 (89.6, 92.8)</t>
  </si>
  <si>
    <t>68.9 (66.8, 70.9)</t>
  </si>
  <si>
    <t>86.6 (85.1, 88.0)</t>
  </si>
  <si>
    <t>82.4 (80.9, 83.8)</t>
  </si>
  <si>
    <t>90.9 (89.7, 91.9)</t>
  </si>
  <si>
    <t>73.5 (73.1, 73.8)</t>
  </si>
  <si>
    <t>89.9 (89.7, 90.2)</t>
  </si>
  <si>
    <t>87.4 (87.1, 87.6)</t>
  </si>
  <si>
    <t>93.1 (93.0, 93.3)</t>
  </si>
  <si>
    <t>97.1 (94.8, 98.3)</t>
  </si>
  <si>
    <t>96.6 (94.2, 98.0)</t>
  </si>
  <si>
    <t>90.7 (80.9, 95.7)</t>
  </si>
  <si>
    <t>92.7 (83.0, 97.1)</t>
  </si>
  <si>
    <t>92.8 (87.5, 95.7)</t>
  </si>
  <si>
    <t>95.7 (90.9, 97.9)</t>
  </si>
  <si>
    <t>92.9 (85.4, 96.3)</t>
  </si>
  <si>
    <t>90.9 (83.0, 95.0)</t>
  </si>
  <si>
    <t>95.9 (94.3, 97.0)</t>
  </si>
  <si>
    <t>95.0 (93.3, 96.3)</t>
  </si>
  <si>
    <t>90.4 (87.0, 92.9)</t>
  </si>
  <si>
    <t>95.3 (92.6, 97.0)</t>
  </si>
  <si>
    <t>93.3 (91.6, 94.7)</t>
  </si>
  <si>
    <t>96.6 (95.2, 97.6)</t>
  </si>
  <si>
    <t>91.1 (88.1, 93.3)</t>
  </si>
  <si>
    <t>95.1 (92.8, 96.7)</t>
  </si>
  <si>
    <t>93.6 (88.5, 96.3)</t>
  </si>
  <si>
    <t>94.6 (89.6, 97.0)</t>
  </si>
  <si>
    <t>93.5 (91.0, 95.3)</t>
  </si>
  <si>
    <t>97.0 (95.0, 98.1)</t>
  </si>
  <si>
    <t>94.6 (92.7, 95.9)</t>
  </si>
  <si>
    <t>95.8 (94.1, 97.0)</t>
  </si>
  <si>
    <t>90.8 (86.1, 93.9)</t>
  </si>
  <si>
    <t>96.2 (92.5, 98.0)</t>
  </si>
  <si>
    <t>93.6 (90.4, 95.7)</t>
  </si>
  <si>
    <t>96.6 (93.9, 98.0)</t>
  </si>
  <si>
    <t>94.0 (91.1, 95.9)</t>
  </si>
  <si>
    <t>93.2 (91.3, 94.6)</t>
  </si>
  <si>
    <t>93.8 (92.0, 95.2)</t>
  </si>
  <si>
    <t>89.8 (84.3, 93.4)</t>
  </si>
  <si>
    <t>94.5 (90.0, 97.0)</t>
  </si>
  <si>
    <t>96.0 (93.7, 97.4)</t>
  </si>
  <si>
    <t>94.8 (92.3, 96.5)</t>
  </si>
  <si>
    <t>92.2 (89.7, 94.1)</t>
  </si>
  <si>
    <t>95.0 (92.9, 96.5)</t>
  </si>
  <si>
    <t>89.8 (84.0, 93.4)</t>
  </si>
  <si>
    <t>92.7 (87.4, 95.7)</t>
  </si>
  <si>
    <t>89.4 (85.0, 92.5)</t>
  </si>
  <si>
    <t>94.9 (91.4, 97.0)</t>
  </si>
  <si>
    <t>93.1 (89.7, 95.3)</t>
  </si>
  <si>
    <t>95.2 (92.3, 97.1)</t>
  </si>
  <si>
    <t>89.3 (84.4, 92.7)</t>
  </si>
  <si>
    <t>96.0 (92.2, 98.0)</t>
  </si>
  <si>
    <t>93.8 (92.6, 94.8)</t>
  </si>
  <si>
    <t>94.8 (93.7, 95.7)</t>
  </si>
  <si>
    <t>94.5 (89.8, 97.0)</t>
  </si>
  <si>
    <t>94.2 (89.2, 96.8)</t>
  </si>
  <si>
    <t>92.0 (89.7, 93.8)</t>
  </si>
  <si>
    <t>95.1 (93.1, 96.4)</t>
  </si>
  <si>
    <t>94.0 (89.8, 96.5)</t>
  </si>
  <si>
    <t>97.0 (93.5, 98.7)</t>
  </si>
  <si>
    <t>93.8 (91.8, 95.3)</t>
  </si>
  <si>
    <t>95.3 (93.5, 96.6)</t>
  </si>
  <si>
    <t>90.9 (80.0, 95.6)</t>
  </si>
  <si>
    <t>93.9 (83.7, 97.6)</t>
  </si>
  <si>
    <t>95.4 (91.0, 97.6)</t>
  </si>
  <si>
    <t>92.7 (87.7, 95.6)</t>
  </si>
  <si>
    <t>88.5 (74.4, 95.2)</t>
  </si>
  <si>
    <t>92.4 (90.0, 94.2)</t>
  </si>
  <si>
    <t>95.4 (93.3, 96.7)</t>
  </si>
  <si>
    <t>96.7 (94.3, 98.1)</t>
  </si>
  <si>
    <t>93.0 (90.0, 95.1)</t>
  </si>
  <si>
    <t>96.2 (93.7, 97.7)</t>
  </si>
  <si>
    <t>94.1 (89.0, 96.8)</t>
  </si>
  <si>
    <t>93.1 (87.9, 96.1)</t>
  </si>
  <si>
    <t>96.4 (94.3, 97.7)</t>
  </si>
  <si>
    <t>95.6 (93.3, 97.1)</t>
  </si>
  <si>
    <t>93.1 (89.5, 95.5)</t>
  </si>
  <si>
    <t>94.0 (90.5, 96.2)</t>
  </si>
  <si>
    <t>84.7 (77.3, 89.6)</t>
  </si>
  <si>
    <t>90.0 (83.2, 93.9)</t>
  </si>
  <si>
    <t>92.3 (86.6, 95.6)</t>
  </si>
  <si>
    <t>95.5 (90.4, 97.9)</t>
  </si>
  <si>
    <t>90.1 (84.2, 93.9)</t>
  </si>
  <si>
    <t>88.7 (82.4, 92.8)</t>
  </si>
  <si>
    <t>88.1 (83.0, 91.8)</t>
  </si>
  <si>
    <t>95.3 (91.3, 97.5)</t>
  </si>
  <si>
    <t>93.2 (92.8, 93.5)</t>
  </si>
  <si>
    <t>95.2 (94.8, 95.5)</t>
  </si>
  <si>
    <t>All columns: ANALYSIS =1, E942 =0, LEVEL =2, HEPTYPE =1</t>
  </si>
  <si>
    <t>90.4 (88.4, 92.0)</t>
  </si>
  <si>
    <t>96.5 (95.2, 97.5)</t>
  </si>
  <si>
    <t>96.6 (95.4, 97.5)</t>
  </si>
  <si>
    <t>97.4 (96.3, 98.1)</t>
  </si>
  <si>
    <t>82.1 (75.8, 86.8)</t>
  </si>
  <si>
    <t>91.4 (86.0, 94.8)</t>
  </si>
  <si>
    <t>89.8 (84.8, 93.2)</t>
  </si>
  <si>
    <t>93.4 (88.9, 96.1)</t>
  </si>
  <si>
    <t>88.1 (84.6, 90.9)</t>
  </si>
  <si>
    <t>94.1 (91.3, 95.9)</t>
  </si>
  <si>
    <t>93.5 (90.9, 95.3)</t>
  </si>
  <si>
    <t>96.5 (94.3, 97.8)</t>
  </si>
  <si>
    <t>86.5 (82.2, 89.7)</t>
  </si>
  <si>
    <t>90.7 (86.8, 93.4)</t>
  </si>
  <si>
    <t>92.2 (89.2, 94.3)</t>
  </si>
  <si>
    <t>92.3 (89.3, 94.4)</t>
  </si>
  <si>
    <t>89.9 (88.5, 91.1)</t>
  </si>
  <si>
    <t>94.1 (92.9, 95.0)</t>
  </si>
  <si>
    <t>94.2 (93.3, 95.1)</t>
  </si>
  <si>
    <t>94.7 (93.7, 95.5)</t>
  </si>
  <si>
    <t>86.2 (84.2, 87.9)</t>
  </si>
  <si>
    <t>92.8 (91.3, 94.1)</t>
  </si>
  <si>
    <t>92.7 (91.3, 93.8)</t>
  </si>
  <si>
    <t>96.0 (94.9, 96.8)</t>
  </si>
  <si>
    <t>82.9 (81.3, 84.4)</t>
  </si>
  <si>
    <t>92.5 (91.3, 93.6)</t>
  </si>
  <si>
    <t>93.0 (91.9, 93.8)</t>
  </si>
  <si>
    <t>95.7 (94.9, 96.4)</t>
  </si>
  <si>
    <t>79.4 (77.0, 81.6)</t>
  </si>
  <si>
    <t>89.6 (87.8, 91.2)</t>
  </si>
  <si>
    <t>90.8 (89.3, 92.1)</t>
  </si>
  <si>
    <t>94.3 (93.0, 95.3)</t>
  </si>
  <si>
    <t>86.4 (81.8, 89.8)</t>
  </si>
  <si>
    <t>95.2 (91.7, 97.2)</t>
  </si>
  <si>
    <t>93.5 (90.2, 95.7)</t>
  </si>
  <si>
    <t>95.4 (92.4, 97.2)</t>
  </si>
  <si>
    <t>86.9 (84.7, 88.7)</t>
  </si>
  <si>
    <t>95.8 (94.3, 96.8)</t>
  </si>
  <si>
    <t>93.4 (92.0, 94.5)</t>
  </si>
  <si>
    <t>97.0 (95.9, 97.8)</t>
  </si>
  <si>
    <t>86.7 (85.1, 88.2)</t>
  </si>
  <si>
    <t>94.0 (92.9, 95.0)</t>
  </si>
  <si>
    <t>93.9 (92.9, 94.8)</t>
  </si>
  <si>
    <t>95.9 (95.0, 96.6)</t>
  </si>
  <si>
    <t>89.6 (86.6, 91.9)</t>
  </si>
  <si>
    <t>92.9 (90.1, 94.8)</t>
  </si>
  <si>
    <t>94.3 (92.1, 95.8)</t>
  </si>
  <si>
    <t>95.9 (93.9, 97.1)</t>
  </si>
  <si>
    <t>85.2 (82.8, 87.2)</t>
  </si>
  <si>
    <t>94.3 (92.6, 95.7)</t>
  </si>
  <si>
    <t>94.1 (92.7, 95.3)</t>
  </si>
  <si>
    <t>96.8 (95.7, 97.6)</t>
  </si>
  <si>
    <t>88.0 (86.1, 89.7)</t>
  </si>
  <si>
    <t>94.2 (92.7, 95.4)</t>
  </si>
  <si>
    <t>94.9 (93.6, 95.9)</t>
  </si>
  <si>
    <t>95.4 (94.2, 96.4)</t>
  </si>
  <si>
    <t>83.0 (81.4, 84.4)</t>
  </si>
  <si>
    <t>93.8 (92.8, 94.7)</t>
  </si>
  <si>
    <t>92.1 (91.1, 93.0)</t>
  </si>
  <si>
    <t>95.3 (94.5, 96.0)</t>
  </si>
  <si>
    <t>73.2 (68.9, 77.1)</t>
  </si>
  <si>
    <t>89.0 (85.9, 91.5)</t>
  </si>
  <si>
    <t>87.0 (84.1, 89.5)</t>
  </si>
  <si>
    <t>92.8 (90.3, 94.5)</t>
  </si>
  <si>
    <t>88.3 (86.5, 89.8)</t>
  </si>
  <si>
    <t>94.5 (93.2, 95.5)</t>
  </si>
  <si>
    <t>93.8 (92.5, 94.8)</t>
  </si>
  <si>
    <t>95.2 (94.0, 96.1)</t>
  </si>
  <si>
    <t>82.0 (79.9, 83.8)</t>
  </si>
  <si>
    <t>92.1 (90.6, 93.4)</t>
  </si>
  <si>
    <t>91.5 (90.1, 92.6)</t>
  </si>
  <si>
    <t>94.9 (93.8, 95.8)</t>
  </si>
  <si>
    <t>83.0 (78.8, 86.3)</t>
  </si>
  <si>
    <t>90.4 (86.9, 92.9)</t>
  </si>
  <si>
    <t>92.3 (89.4, 94.3)</t>
  </si>
  <si>
    <t>94.5 (92.0, 96.2)</t>
  </si>
  <si>
    <t>82.0 (79.5, 84.2)</t>
  </si>
  <si>
    <t>92.7 (90.9, 94.2)</t>
  </si>
  <si>
    <t>92.2 (90.5, 93.5)</t>
  </si>
  <si>
    <t>95.1 (93.7, 96.2)</t>
  </si>
  <si>
    <t>89.1 (87.1, 90.7)</t>
  </si>
  <si>
    <t>94.6 (93.1, 95.8)</t>
  </si>
  <si>
    <t>93.6 (92.1, 94.8)</t>
  </si>
  <si>
    <t>96.2 (95.0, 97.1)</t>
  </si>
  <si>
    <t>79.9 (76.7, 82.6)</t>
  </si>
  <si>
    <t>92.5 (90.4, 94.2)</t>
  </si>
  <si>
    <t>89.1 (86.8, 90.9)</t>
  </si>
  <si>
    <t>95.1 (93.5, 96.3)</t>
  </si>
  <si>
    <t>94.4 (93.7, 95.0)</t>
  </si>
  <si>
    <t>93.3 (92.7, 93.9)</t>
  </si>
  <si>
    <t>95.5 (95.0, 96.0)</t>
  </si>
  <si>
    <t>91.6 (88.1, 94.1)</t>
  </si>
  <si>
    <t>92.6 (89.2, 95.0)</t>
  </si>
  <si>
    <t>97.3 (95.1, 98.5)</t>
  </si>
  <si>
    <t>94.0 (91.2, 95.9)</t>
  </si>
  <si>
    <t>82.6 (80.8, 84.3)</t>
  </si>
  <si>
    <t>92.3 (90.9, 93.4)</t>
  </si>
  <si>
    <t>95.7 (94.7, 96.4)</t>
  </si>
  <si>
    <t>83.1 (80.3, 85.5)</t>
  </si>
  <si>
    <t>92.1 (89.8, 93.8)</t>
  </si>
  <si>
    <t>92.3 (90.4, 93.9)</t>
  </si>
  <si>
    <t>95.5 (93.9, 96.7)</t>
  </si>
  <si>
    <t>88.0 (86.5, 89.2)</t>
  </si>
  <si>
    <t>94.3 (93.2, 95.2)</t>
  </si>
  <si>
    <t>93.0 (91.9, 93.9)</t>
  </si>
  <si>
    <t>95.5 (94.6, 96.2)</t>
  </si>
  <si>
    <t>83.2 (80.4, 85.6)</t>
  </si>
  <si>
    <t>94.4 (92.6, 95.8)</t>
  </si>
  <si>
    <t>90.3 (88.2, 92.0)</t>
  </si>
  <si>
    <t>95.9 (94.4, 97.0)</t>
  </si>
  <si>
    <t>91.8 (83.2, 96.1)</t>
  </si>
  <si>
    <t>93.5 (84.8, 97.3)</t>
  </si>
  <si>
    <t>94.5 (87.2, 97.7)</t>
  </si>
  <si>
    <t>96.4 (89.5, 98.9)</t>
  </si>
  <si>
    <t>90.4 (87.6, 92.6)</t>
  </si>
  <si>
    <t>94.0 (91.6, 95.7)</t>
  </si>
  <si>
    <t>93.9 (91.7, 95.5)</t>
  </si>
  <si>
    <t>96.3 (94.5, 97.5)</t>
  </si>
  <si>
    <t>92.5 (86.2, 96.0)</t>
  </si>
  <si>
    <t>91.6 (85.3, 95.2)</t>
  </si>
  <si>
    <t>91.5 (86.5, 94.6)</t>
  </si>
  <si>
    <t>95.0 (90.7, 97.2)</t>
  </si>
  <si>
    <t>85.2 (83.2, 87.0)</t>
  </si>
  <si>
    <t>93.4 (91.9, 94.6)</t>
  </si>
  <si>
    <t>91.8 (90.4, 93.0)</t>
  </si>
  <si>
    <t>95.1 (94.0, 96.0)</t>
  </si>
  <si>
    <t>90.6 (89.1, 91.9)</t>
  </si>
  <si>
    <t>95.0 (93.8, 96.0)</t>
  </si>
  <si>
    <t>93.9 (92.7, 94.9)</t>
  </si>
  <si>
    <t>96.4 (95.4, 97.2)</t>
  </si>
  <si>
    <t>90.9 (89.3, 92.3)</t>
  </si>
  <si>
    <t>92.9 (91.4, 94.2)</t>
  </si>
  <si>
    <t>95.3 (94.2, 96.2)</t>
  </si>
  <si>
    <t>88.8 (86.7, 90.6)</t>
  </si>
  <si>
    <t>94.0 (92.3, 95.3)</t>
  </si>
  <si>
    <t>94.4 (93.0, 95.5)</t>
  </si>
  <si>
    <t>91.8 (90.0, 93.2)</t>
  </si>
  <si>
    <t>94.4 (92.9, 95.7)</t>
  </si>
  <si>
    <t>95.5 (94.3, 96.4)</t>
  </si>
  <si>
    <t>95.7 (94.5, 96.6)</t>
  </si>
  <si>
    <t>85.3 (83.0, 87.4)</t>
  </si>
  <si>
    <t>89.3 (87.2, 91.1)</t>
  </si>
  <si>
    <t>92.4 (90.7, 93.8)</t>
  </si>
  <si>
    <t>92.8 (91.1, 94.2)</t>
  </si>
  <si>
    <t>73.2 (67.7, 77.9)</t>
  </si>
  <si>
    <t>86.4 (81.9, 89.7)</t>
  </si>
  <si>
    <t>89.1 (85.7, 91.6)</t>
  </si>
  <si>
    <t>92.6 (89.4, 94.6)</t>
  </si>
  <si>
    <t>89.3 (86.1, 91.8)</t>
  </si>
  <si>
    <t>95.8 (93.3, 97.3)</t>
  </si>
  <si>
    <t>93.8 (91.3, 95.5)</t>
  </si>
  <si>
    <t>95.9 (93.8, 97.3)</t>
  </si>
  <si>
    <t>80.9 (76.9, 84.3)</t>
  </si>
  <si>
    <t>90.5 (87.3, 93.0)</t>
  </si>
  <si>
    <t>92.3 (89.8, 94.2)</t>
  </si>
  <si>
    <t>93.7 (91.3, 95.5)</t>
  </si>
  <si>
    <t>79.0 (75.6, 82.1)</t>
  </si>
  <si>
    <t>90.9 (88.7, 92.7)</t>
  </si>
  <si>
    <t>94.3 (92.3, 95.7)</t>
  </si>
  <si>
    <t>86.1 (85.8, 86.4)</t>
  </si>
  <si>
    <t>93.4 (93.2, 93.7)</t>
  </si>
  <si>
    <t>93.0 (92.8, 93.2)</t>
  </si>
  <si>
    <t>95.4 (95.3, 95.6)</t>
  </si>
  <si>
    <t>2</t>
  </si>
  <si>
    <t>94.5 (92.8, 95.8)</t>
  </si>
  <si>
    <t>94.7 (93.0, 96.0)</t>
  </si>
  <si>
    <t>62,614 (61,300, 63,900)</t>
  </si>
  <si>
    <t>76,000 (74,300, 77,700)</t>
  </si>
  <si>
    <t>85.7 (79.0, 90.4)</t>
  </si>
  <si>
    <t>94.5 (89.3, 97.2)</t>
  </si>
  <si>
    <t>54,000 (50,500, 57,500)</t>
  </si>
  <si>
    <t>73,212 (68,400, 78,100)</t>
  </si>
  <si>
    <t>90.8 (88.1, 92.9)</t>
  </si>
  <si>
    <t>92.9 (90.4, 94.7)</t>
  </si>
  <si>
    <t>70,000 (67,100, 72,900)</t>
  </si>
  <si>
    <t>81,294 (77,900, 84,700)</t>
  </si>
  <si>
    <t>93.9 (90.3, 96.1)</t>
  </si>
  <si>
    <t>92.7 (88.9, 95.1)</t>
  </si>
  <si>
    <t>69,000 (65,400, 72,600)</t>
  </si>
  <si>
    <t>82,695 (79,100, 86,200)</t>
  </si>
  <si>
    <t>95.8 (94.3, 96.9)</t>
  </si>
  <si>
    <t>92.9 (91.0, 94.4)</t>
  </si>
  <si>
    <t>65,000 (63,800, 66,200)</t>
  </si>
  <si>
    <t>82,000 (79,300, 84,700)</t>
  </si>
  <si>
    <t>95.1 (93.3, 96.3)</t>
  </si>
  <si>
    <t>94.7 (92.8, 96.0)</t>
  </si>
  <si>
    <t>65,223 (64,000, 66,400)</t>
  </si>
  <si>
    <t>92.8 (91.4, 93.9)</t>
  </si>
  <si>
    <t>60,000 (58,100, 61,900)</t>
  </si>
  <si>
    <t>74,000 (72,600, 75,400)</t>
  </si>
  <si>
    <t>94.0 (92.0, 95.4)</t>
  </si>
  <si>
    <t>93.6 (91.6, 95.1)</t>
  </si>
  <si>
    <t>65,200 (61,600, 68,800)</t>
  </si>
  <si>
    <t>78,000 (74,700, 81,300)</t>
  </si>
  <si>
    <t>91.4 (87.7, 93.9)</t>
  </si>
  <si>
    <t>92.4 (88.9, 94.7)</t>
  </si>
  <si>
    <t>64,000 (60,100, 67,900)</t>
  </si>
  <si>
    <t>75,000 (71,300, 78,700)</t>
  </si>
  <si>
    <t>93.0 (90.6, 94.7)</t>
  </si>
  <si>
    <t>63,684 (62,100, 65,300)</t>
  </si>
  <si>
    <t>75,320 (72,400, 78,200)</t>
  </si>
  <si>
    <t>91.5 (89.6, 92.9)</t>
  </si>
  <si>
    <t>92.3 (90.6, 93.7)</t>
  </si>
  <si>
    <t>60,000 (58,000, 62,000)</t>
  </si>
  <si>
    <t>72,200 (69,700, 74,700)</t>
  </si>
  <si>
    <t>93.9 (91.4, 95.6)</t>
  </si>
  <si>
    <t>92.3 (89.6, 94.3)</t>
  </si>
  <si>
    <t>67,000 (64,600, 69,400)</t>
  </si>
  <si>
    <t>80,000 (77,000, 83,000)</t>
  </si>
  <si>
    <t>93.1 (91.2, 94.6)</t>
  </si>
  <si>
    <t>93.6 (91.8, 95.0)</t>
  </si>
  <si>
    <t>60,000 (58,700, 61,300)</t>
  </si>
  <si>
    <t>73,050 (71,000, 75,100)</t>
  </si>
  <si>
    <t>91.8 (89.7, 93.5)</t>
  </si>
  <si>
    <t>90.4 (88.1, 92.2)</t>
  </si>
  <si>
    <t>60,000 (58,400, 61,600)</t>
  </si>
  <si>
    <t>78,000 (75,600, 80,400)</t>
  </si>
  <si>
    <t>88.9 (87.3, 90.2)</t>
  </si>
  <si>
    <t>91.2 (89.8, 92.4)</t>
  </si>
  <si>
    <t>60,000 (59,000, 61,000)</t>
  </si>
  <si>
    <t>78,000 (76,700, 79,300)</t>
  </si>
  <si>
    <t>95.4 (92.6, 97.1)</t>
  </si>
  <si>
    <t>94.9 (92.1, 96.7)</t>
  </si>
  <si>
    <t>63,000 (59,800, 66,200)</t>
  </si>
  <si>
    <t>75,173 (71,100, 79,300)</t>
  </si>
  <si>
    <t>94.9 (93.3, 96.2)</t>
  </si>
  <si>
    <t>93.9 (92.1, 95.3)</t>
  </si>
  <si>
    <t>60,005 (58,700, 61,300)</t>
  </si>
  <si>
    <t>77,000 (74,600, 79,400)</t>
  </si>
  <si>
    <t>95.0 (93.6, 96.1)</t>
  </si>
  <si>
    <t>93.7 (92.1, 94.9)</t>
  </si>
  <si>
    <t>57,396 (54,700, 60,100)</t>
  </si>
  <si>
    <t>74,746 (72,700, 76,800)</t>
  </si>
  <si>
    <t>90.8 (87.3, 93.4)</t>
  </si>
  <si>
    <t>91.3 (87.8, 93.7)</t>
  </si>
  <si>
    <t>64,701 (62,000, 67,400)</t>
  </si>
  <si>
    <t>75,000 (71,000, 79,000)</t>
  </si>
  <si>
    <t>93.0 (90.8, 94.6)</t>
  </si>
  <si>
    <t>93.4 (91.3, 95.0)</t>
  </si>
  <si>
    <t>65,400 (62,600, 68,200)</t>
  </si>
  <si>
    <t>81,700 (76,900, 86,500)</t>
  </si>
  <si>
    <t>86.3 (82.4, 89.3)</t>
  </si>
  <si>
    <t>86.7 (82.8, 89.7)</t>
  </si>
  <si>
    <t>60,161 (58,600, 61,700)</t>
  </si>
  <si>
    <t>80,000 (78,200, 81,800)</t>
  </si>
  <si>
    <t>84.5 (82.0, 86.8)</t>
  </si>
  <si>
    <t>90.3 (88.1, 92.0)</t>
  </si>
  <si>
    <t>61,466 (60,000, 63,000)</t>
  </si>
  <si>
    <t>75,998 (73,800, 78,200)</t>
  </si>
  <si>
    <t>85.3 (83.2, 87.1)</t>
  </si>
  <si>
    <t>86.3 (84.3, 88.1)</t>
  </si>
  <si>
    <t>57,000 (55,000, 59,000)</t>
  </si>
  <si>
    <t>70,758 (69,600, 71,900)</t>
  </si>
  <si>
    <t>94.8 (91.6, 96.8)</t>
  </si>
  <si>
    <t>91.7 (88.0, 94.3)</t>
  </si>
  <si>
    <t>65,000 (63,100, 66,900)</t>
  </si>
  <si>
    <t>75,137 (70,600, 79,600)</t>
  </si>
  <si>
    <t>92.1 (90.9, 93.2)</t>
  </si>
  <si>
    <t>90.1 (88.7, 91.3)</t>
  </si>
  <si>
    <t>61,766 (60,100, 63,400)</t>
  </si>
  <si>
    <t>78,887 (77,600, 80,200)</t>
  </si>
  <si>
    <t>94.9 (93.0, 96.3)</t>
  </si>
  <si>
    <t>93.1 (90.9, 94.8)</t>
  </si>
  <si>
    <t>64,250 (62,500, 66,000)</t>
  </si>
  <si>
    <t>77,277 (75,100, 79,500)</t>
  </si>
  <si>
    <t>91.5 (89.4, 93.2)</t>
  </si>
  <si>
    <t>91.4 (89.2, 93.1)</t>
  </si>
  <si>
    <t>60,005 (57,900, 62,100)</t>
  </si>
  <si>
    <t>77,925 (75,300, 80,600)</t>
  </si>
  <si>
    <t>79.4 (75.8, 82.5)</t>
  </si>
  <si>
    <t>84.6 (81.4, 87.4)</t>
  </si>
  <si>
    <t>56,927 (52,700, 61,100)</t>
  </si>
  <si>
    <t>73,750 (71,700, 75,800)</t>
  </si>
  <si>
    <t>95.5 (89.3, 98.2)</t>
  </si>
  <si>
    <t>97.0 (91.2, 99.1)</t>
  </si>
  <si>
    <t>94.2 (91.6, 96.0)</t>
  </si>
  <si>
    <t>92.8 (90.0, 94.8)</t>
  </si>
  <si>
    <t>63,605 (62,100, 65,100)</t>
  </si>
  <si>
    <t>80,000 (78,100, 81,900)</t>
  </si>
  <si>
    <t>92.8 (90.9, 94.3)</t>
  </si>
  <si>
    <t>92.2 (90.2, 93.7)</t>
  </si>
  <si>
    <t>67,000 (65,500, 68,500)</t>
  </si>
  <si>
    <t>82,000 (78,500, 85,500)</t>
  </si>
  <si>
    <t>95.2 (93.2, 96.6)</t>
  </si>
  <si>
    <t>65,000 (63,300, 66,700)</t>
  </si>
  <si>
    <t>80,409 (77,000, 83,800)</t>
  </si>
  <si>
    <t>92.8 (90.7, 94.4)</t>
  </si>
  <si>
    <t>63,449 (62,100, 64,800)</t>
  </si>
  <si>
    <t>79,311 (77,700, 80,900)</t>
  </si>
  <si>
    <t>94.6 (91.0, 96.8)</t>
  </si>
  <si>
    <t>93.4 (89.6, 95.9)</t>
  </si>
  <si>
    <t>66,112 (61,600, 70,600)</t>
  </si>
  <si>
    <t>80,000 (76,200, 83,800)</t>
  </si>
  <si>
    <t>82.4 (80.0, 84.6)</t>
  </si>
  <si>
    <t>80.2 (77.6, 82.5)</t>
  </si>
  <si>
    <t>67,000 (65,000, 69,000)</t>
  </si>
  <si>
    <t>80,000 (76,100, 83,900)</t>
  </si>
  <si>
    <t>96.2 (94.4, 97.4)</t>
  </si>
  <si>
    <t>95.5 (93.5, 96.8)</t>
  </si>
  <si>
    <t>60,804 (59,600, 62,000)</t>
  </si>
  <si>
    <t>78,000 (74,100, 81,900)</t>
  </si>
  <si>
    <t>92.6 (90.0, 94.5)</t>
  </si>
  <si>
    <t>93.5 (91.1, 95.2)</t>
  </si>
  <si>
    <t>60,253 (58,100, 62,400)</t>
  </si>
  <si>
    <t>75,000 (71,800, 78,200)</t>
  </si>
  <si>
    <t>93.0 (90.3, 94.9)</t>
  </si>
  <si>
    <t>93.6 (91.0, 95.4)</t>
  </si>
  <si>
    <t>60,000 (57,600, 62,400)</t>
  </si>
  <si>
    <t>75,000 (72,400, 77,600)</t>
  </si>
  <si>
    <t>91.3 (87.8, 93.8)</t>
  </si>
  <si>
    <t>93.4 (90.3, 95.6)</t>
  </si>
  <si>
    <t>61,000 (58,800, 63,200)</t>
  </si>
  <si>
    <t>71,159 (67,400, 75,000)</t>
  </si>
  <si>
    <t>93.2 (91.1, 94.8)</t>
  </si>
  <si>
    <t>91.3 (89.0, 93.1)</t>
  </si>
  <si>
    <t>61,466 (59,700, 63,200)</t>
  </si>
  <si>
    <t>76,000 (74,000, 78,000)</t>
  </si>
  <si>
    <t>91.7 (91.4, 92.0)</t>
  </si>
  <si>
    <t>91.7 (91.3, 92.0)</t>
  </si>
  <si>
    <t>62,500 (62,100, 62,900)</t>
  </si>
  <si>
    <t>77,224 (76,800, 77,600)</t>
  </si>
  <si>
    <t>3</t>
  </si>
  <si>
    <t>4,612</t>
  </si>
  <si>
    <t>6,034</t>
  </si>
  <si>
    <t>95.0 (94.1, 95.8)</t>
  </si>
  <si>
    <t>95.1 (94.2, 95.9)</t>
  </si>
  <si>
    <t>60,005 (59,100, 60,900)</t>
  </si>
  <si>
    <t>75,000 (74,100, 75,900)</t>
  </si>
  <si>
    <t>92.1 (89.1, 94.2)</t>
  </si>
  <si>
    <t>93.6 (90.8, 95.5)</t>
  </si>
  <si>
    <t>55,000 (52,100, 57,900)</t>
  </si>
  <si>
    <t>74,000 (71,400, 76,600)</t>
  </si>
  <si>
    <t>93.0 (91.7, 94.1)</t>
  </si>
  <si>
    <t>94.3 (93.1, 95.2)</t>
  </si>
  <si>
    <t>80,000 (78,600, 81,400)</t>
  </si>
  <si>
    <t>65,745 (63,500, 68,000)</t>
  </si>
  <si>
    <t>80,000 (78,400, 81,600)</t>
  </si>
  <si>
    <t>95.5 (94.7, 96.2)</t>
  </si>
  <si>
    <t>94.2 (93.3, 95.0)</t>
  </si>
  <si>
    <t>63,958 (62,900, 65,000)</t>
  </si>
  <si>
    <t>80,000 (79,000, 81,000)</t>
  </si>
  <si>
    <t>94.0 (93.2, 94.8)</t>
  </si>
  <si>
    <t>94.6 (93.8, 95.3)</t>
  </si>
  <si>
    <t>63,178 (62,100, 64,200)</t>
  </si>
  <si>
    <t>78,000 (76,800, 79,200)</t>
  </si>
  <si>
    <t>93.7 (92.9, 94.3)</t>
  </si>
  <si>
    <t>94.0 (93.3, 94.6)</t>
  </si>
  <si>
    <t>59,000 (57,700, 60,300)</t>
  </si>
  <si>
    <t>72,000 (71,300, 72,700)</t>
  </si>
  <si>
    <t>94.0 (92.9, 94.9)</t>
  </si>
  <si>
    <t>94.7 (93.6, 95.5)</t>
  </si>
  <si>
    <t>75,000 (73,400, 76,600)</t>
  </si>
  <si>
    <t>92.7 (90.6, 94.4)</t>
  </si>
  <si>
    <t>63,000 (61,200, 64,800)</t>
  </si>
  <si>
    <t>72,500 (69,600, 75,400)</t>
  </si>
  <si>
    <t>60,005 (58,100, 62,000)</t>
  </si>
  <si>
    <t>72,000 (70,200, 73,800)</t>
  </si>
  <si>
    <t>92.5 (91.6, 93.3)</t>
  </si>
  <si>
    <t>92.3 (91.4, 93.1)</t>
  </si>
  <si>
    <t>57,918 (56,600, 59,300)</t>
  </si>
  <si>
    <t>70,000 (69,300, 70,700)</t>
  </si>
  <si>
    <t>93.6 (92.2, 94.7)</t>
  </si>
  <si>
    <t>92.5 (91.0, 93.8)</t>
  </si>
  <si>
    <t>62,614 (61,100, 64,100)</t>
  </si>
  <si>
    <t>79,311 (77,600, 81,000)</t>
  </si>
  <si>
    <t>93.0 (92.1, 93.8)</t>
  </si>
  <si>
    <t>93.8 (92.9, 94.5)</t>
  </si>
  <si>
    <t>57,396 (56,400, 58,400)</t>
  </si>
  <si>
    <t>71,380 (70,200, 72,500)</t>
  </si>
  <si>
    <t>91.8 (90.7, 92.8)</t>
  </si>
  <si>
    <t>91.9 (90.7, 92.9)</t>
  </si>
  <si>
    <t>59,000 (57,300, 60,700)</t>
  </si>
  <si>
    <t>76,000 (74,200, 77,800)</t>
  </si>
  <si>
    <t>89.9 (89.2, 90.7)</t>
  </si>
  <si>
    <t>91.7 (91.0, 92.4)</t>
  </si>
  <si>
    <t>60,000 (59,700, 60,300)</t>
  </si>
  <si>
    <t>75,000 (74,600, 75,400)</t>
  </si>
  <si>
    <t>92.5 (90.9, 93.7)</t>
  </si>
  <si>
    <t>62,000 (59,700, 64,300)</t>
  </si>
  <si>
    <t>73,207 (71,200, 75,200)</t>
  </si>
  <si>
    <t>94.5 (93.6, 95.3)</t>
  </si>
  <si>
    <t>94.7 (93.9, 95.4)</t>
  </si>
  <si>
    <t>58,000 (56,900, 59,100)</t>
  </si>
  <si>
    <t>75,000 (74,500, 75,500)</t>
  </si>
  <si>
    <t>93.9 (93.1, 94.6)</t>
  </si>
  <si>
    <t>94.3 (93.5, 95.0)</t>
  </si>
  <si>
    <t>55,000 (54,300, 55,700)</t>
  </si>
  <si>
    <t>72,000 (70,900, 73,100)</t>
  </si>
  <si>
    <t>93.5 (91.8, 94.7)</t>
  </si>
  <si>
    <t>92.9 (91.2, 94.2)</t>
  </si>
  <si>
    <t>62,000 (59,800, 64,200)</t>
  </si>
  <si>
    <t>73,050 (70,700, 75,400)</t>
  </si>
  <si>
    <t>94.0 (93.0, 94.9)</t>
  </si>
  <si>
    <t>62,344 (60,500, 64,200)</t>
  </si>
  <si>
    <t>75,000 (73,000, 77,000)</t>
  </si>
  <si>
    <t>88.6 (86.8, 90.2)</t>
  </si>
  <si>
    <t>88.7 (87.0, 90.3)</t>
  </si>
  <si>
    <t>59,497 (58,400, 60,600)</t>
  </si>
  <si>
    <t>79,000 (77,300, 80,700)</t>
  </si>
  <si>
    <t>86.6 (85.3, 87.7)</t>
  </si>
  <si>
    <t>90.2 (89.1, 91.2)</t>
  </si>
  <si>
    <t>60,000 (58,900, 61,100)</t>
  </si>
  <si>
    <t>72,500 (71,200, 73,800)</t>
  </si>
  <si>
    <t>81.6 (80.4, 82.7)</t>
  </si>
  <si>
    <t>85.8 (84.8, 86.9)</t>
  </si>
  <si>
    <t>55,077 (54,100, 56,100)</t>
  </si>
  <si>
    <t>70,000 (69,600, 70,400)</t>
  </si>
  <si>
    <t>96.1 (94.7, 97.1)</t>
  </si>
  <si>
    <t>93.2 (91.5, 94.5)</t>
  </si>
  <si>
    <t>64,701 (63,900, 65,500)</t>
  </si>
  <si>
    <t>78,268 (75,700, 80,800)</t>
  </si>
  <si>
    <t>91.5 (90.8, 92.1)</t>
  </si>
  <si>
    <t>89.2 (88.4, 90.0)</t>
  </si>
  <si>
    <t>60,000 (59,200, 60,800)</t>
  </si>
  <si>
    <t>75,423 (74,400, 76,400)</t>
  </si>
  <si>
    <t>93.7 (92.5, 94.6)</t>
  </si>
  <si>
    <t>93.6 (92.4, 94.5)</t>
  </si>
  <si>
    <t>60,629 (59,100, 62,200)</t>
  </si>
  <si>
    <t>73,000 (71,200, 74,800)</t>
  </si>
  <si>
    <t>92.6 (91.7, 93.5)</t>
  </si>
  <si>
    <t>90.5 (89.5, 91.5)</t>
  </si>
  <si>
    <t>59,484 (58,300, 60,700)</t>
  </si>
  <si>
    <t>77,329 (75,700, 78,900)</t>
  </si>
  <si>
    <t>84.6 (83.0, 86.0)</t>
  </si>
  <si>
    <t>86.3 (84.8, 87.7)</t>
  </si>
  <si>
    <t>58,701 (56,800, 60,700)</t>
  </si>
  <si>
    <t>73,025 (71,700, 74,400)</t>
  </si>
  <si>
    <t>95.7 (89.5, 98.4)</t>
  </si>
  <si>
    <t>97.1 (91.4, 99.2)</t>
  </si>
  <si>
    <t>60,000 (51,700, 68,300)</t>
  </si>
  <si>
    <t>94.1 (92.8, 95.2)</t>
  </si>
  <si>
    <t>62,093 (60,900, 63,300)</t>
  </si>
  <si>
    <t>76,500 (74,600, 78,400)</t>
  </si>
  <si>
    <t>79.7 (71.0, 86.0)</t>
  </si>
  <si>
    <t>87.5 (79.7, 92.3)</t>
  </si>
  <si>
    <t>93.2 (92.1, 94.1)</t>
  </si>
  <si>
    <t>65,000 (64,300, 65,700)</t>
  </si>
  <si>
    <t>80,000 (78,500, 81,500)</t>
  </si>
  <si>
    <t>93.5 (92.5, 94.3)</t>
  </si>
  <si>
    <t>92.4 (91.3, 93.3)</t>
  </si>
  <si>
    <t>62,162 (60,700, 63,600)</t>
  </si>
  <si>
    <t>93.1 (92.2, 94.0)</t>
  </si>
  <si>
    <t>92.0 (90.9, 92.9)</t>
  </si>
  <si>
    <t>60,527 (59,800, 61,300)</t>
  </si>
  <si>
    <t>75,137 (74,100, 76,100)</t>
  </si>
  <si>
    <t>95.9 (94.9, 96.7)</t>
  </si>
  <si>
    <t>94.4 (93.2, 95.3)</t>
  </si>
  <si>
    <t>65,328 (64,500, 66,200)</t>
  </si>
  <si>
    <t>79,000 (77,700, 80,300)</t>
  </si>
  <si>
    <t>86.3 (85.0, 87.5)</t>
  </si>
  <si>
    <t>86.3 (85.1, 87.5)</t>
  </si>
  <si>
    <t>64,980 (63,800, 66,100)</t>
  </si>
  <si>
    <t>75,842 (74,300, 77,400)</t>
  </si>
  <si>
    <t>95.4 (94.4, 96.2)</t>
  </si>
  <si>
    <t>95.0 (94.0, 95.9)</t>
  </si>
  <si>
    <t>58,440 (57,100, 59,800)</t>
  </si>
  <si>
    <t>75,000 (73,900, 76,100)</t>
  </si>
  <si>
    <t>94.1 (92.8, 95.1)</t>
  </si>
  <si>
    <t>93.6 (92.3, 94.6)</t>
  </si>
  <si>
    <t>73,050 (71,300, 74,800)</t>
  </si>
  <si>
    <t>93.3 (92.0, 94.4)</t>
  </si>
  <si>
    <t>59,484 (58,200, 60,700)</t>
  </si>
  <si>
    <t>74,699 (73,200, 76,200)</t>
  </si>
  <si>
    <t>91.7 (90.0, 93.1)</t>
  </si>
  <si>
    <t>93.0 (91.4, 94.3)</t>
  </si>
  <si>
    <t>59,843 (57,700, 62,000)</t>
  </si>
  <si>
    <t>71,000 (69,300, 72,700)</t>
  </si>
  <si>
    <t>91.8 (90.8, 92.8)</t>
  </si>
  <si>
    <t>93.9 (93.0, 94.7)</t>
  </si>
  <si>
    <t>60,000 (59,400, 60,600)</t>
  </si>
  <si>
    <t>71,873 (70,700, 73,100)</t>
  </si>
  <si>
    <t>92.0 (91.8, 92.1)</t>
  </si>
  <si>
    <t>92.2 (92.1, 92.4)</t>
  </si>
  <si>
    <t>60,005 (59,900, 60,100)</t>
  </si>
  <si>
    <t>75,000 (75,000, 75,000)</t>
  </si>
  <si>
    <t>4,340</t>
  </si>
  <si>
    <t>6,218</t>
  </si>
  <si>
    <t>97.6 (95.4, 98.6)</t>
  </si>
  <si>
    <t>96.3 (93.9, 97.7)</t>
  </si>
  <si>
    <t>89,874 (84,500, 95,300)</t>
  </si>
  <si>
    <t>104,357 (100,000, 108,700)</t>
  </si>
  <si>
    <t>100.0 (93.1, 100.0)</t>
  </si>
  <si>
    <t>95.3 (86.7, 98.7)</t>
  </si>
  <si>
    <t>65,000 (56,900, 73,100)</t>
  </si>
  <si>
    <t>98.0 (94.1, 99.3)</t>
  </si>
  <si>
    <t>93.9 (89.0, 96.6)</t>
  </si>
  <si>
    <t>90,165 (77,600, 102,700)</t>
  </si>
  <si>
    <t>106,684 (94,100, 119,300)</t>
  </si>
  <si>
    <t>96.6 (90.2, 98.7)</t>
  </si>
  <si>
    <t>94.8 (88.0, 97.6)</t>
  </si>
  <si>
    <t>98,005 (85,300, 110,700)</t>
  </si>
  <si>
    <t>102,179 (91,900, 112,500)</t>
  </si>
  <si>
    <t>97.2 (95.8, 98.1)</t>
  </si>
  <si>
    <t>96.8 (95.3, 97.7)</t>
  </si>
  <si>
    <t>92,930 (89,300, 96,600)</t>
  </si>
  <si>
    <t>108,000 (104,700, 111,300)</t>
  </si>
  <si>
    <t>97.6 (95.4, 98.7)</t>
  </si>
  <si>
    <t>95.1 (92.5, 96.8)</t>
  </si>
  <si>
    <t>82,591 (77,600, 87,600)</t>
  </si>
  <si>
    <t>98,500 (89,900, 107,100)</t>
  </si>
  <si>
    <t>97.4 (96.1, 98.1)</t>
  </si>
  <si>
    <t>93.9 (92.2, 95.1)</t>
  </si>
  <si>
    <t>80,068 (76,000, 84,200)</t>
  </si>
  <si>
    <t>91,756 (88,500, 95,000)</t>
  </si>
  <si>
    <t>94.6 (92.2, 96.2)</t>
  </si>
  <si>
    <t>85,000 (78,800, 91,200)</t>
  </si>
  <si>
    <t>94,835 (90,000, 99,700)</t>
  </si>
  <si>
    <t>96.9 (92.7, 98.6)</t>
  </si>
  <si>
    <t>94.8 (90.1, 97.1)</t>
  </si>
  <si>
    <t>80,500 (68,500, 92,500)</t>
  </si>
  <si>
    <t>89,352 (80,200, 98,500)</t>
  </si>
  <si>
    <t>96.9 (94.9, 98.0)</t>
  </si>
  <si>
    <t>93.4 (90.9, 95.1)</t>
  </si>
  <si>
    <t>82,000 (76,100, 87,900)</t>
  </si>
  <si>
    <t>92,513 (88,400, 96,600)</t>
  </si>
  <si>
    <t>97.2 (95.8, 98.2)</t>
  </si>
  <si>
    <t>96.2 (94.6, 97.3)</t>
  </si>
  <si>
    <t>77,277 (74,000, 80,600)</t>
  </si>
  <si>
    <t>96,000 (91,100, 100,900)</t>
  </si>
  <si>
    <t>93.6 (89.5, 96.0)</t>
  </si>
  <si>
    <t>100,000 (93,400, 106,600)</t>
  </si>
  <si>
    <t>115,000 (107,000, 123,000)</t>
  </si>
  <si>
    <t>96.7 (94.1, 98.1)</t>
  </si>
  <si>
    <t>96.2 (93.5, 97.7)</t>
  </si>
  <si>
    <t>80,000 (74,100, 85,900)</t>
  </si>
  <si>
    <t>92,084 (83,900, 100,300)</t>
  </si>
  <si>
    <t>97.5 (95.4, 98.6)</t>
  </si>
  <si>
    <t>97,500 (89,300, 105,700)</t>
  </si>
  <si>
    <t>113,000 (103,900, 122,100)</t>
  </si>
  <si>
    <t>94.6 (93.0, 95.9)</t>
  </si>
  <si>
    <t>92.8 (91.0, 94.3)</t>
  </si>
  <si>
    <t>79,990 (76,800, 83,200)</t>
  </si>
  <si>
    <t>95,000 (91,200, 98,800)</t>
  </si>
  <si>
    <t>91.5 (86.6, 94.6)</t>
  </si>
  <si>
    <t>93.2 (88.6, 95.9)</t>
  </si>
  <si>
    <t>93,791 (77,300, 110,300)</t>
  </si>
  <si>
    <t>90,000 (83,700, 96,300)</t>
  </si>
  <si>
    <t>98.0 (96.2, 99.0)</t>
  </si>
  <si>
    <t>95.0 (92.7, 96.7)</t>
  </si>
  <si>
    <t>100,000 (94,000, 106,000)</t>
  </si>
  <si>
    <t>110,000 (104,000, 116,000)</t>
  </si>
  <si>
    <t>96.6 (94.8, 97.8)</t>
  </si>
  <si>
    <t>95.5 (93.5, 96.9)</t>
  </si>
  <si>
    <t>71,380 (66,400, 76,400)</t>
  </si>
  <si>
    <t>86,952 (82,000, 91,900)</t>
  </si>
  <si>
    <t>96.1 (91.7, 98.1)</t>
  </si>
  <si>
    <t>94.1 (89.3, 96.7)</t>
  </si>
  <si>
    <t>104,000 (92,400, 115,600)</t>
  </si>
  <si>
    <t>119,000 (104,100, 133,900)</t>
  </si>
  <si>
    <t>94.1 (90.6, 96.3)</t>
  </si>
  <si>
    <t>92.9 (89.2, 95.3)</t>
  </si>
  <si>
    <t>77,250 (71,600, 82,900)</t>
  </si>
  <si>
    <t>93,000 (85,800, 100,200)</t>
  </si>
  <si>
    <t>93.9 (90.9, 95.9)</t>
  </si>
  <si>
    <t>91.3 (87.9, 93.8)</t>
  </si>
  <si>
    <t>78,208 (73,200, 83,300)</t>
  </si>
  <si>
    <t>104,357 (98,500, 110,200)</t>
  </si>
  <si>
    <t>97.0 (93.6, 98.6)</t>
  </si>
  <si>
    <t>93.3 (89.1, 95.9)</t>
  </si>
  <si>
    <t>75,000 (65,400, 84,600)</t>
  </si>
  <si>
    <t>87,500 (79,600, 95,400)</t>
  </si>
  <si>
    <t>96.2 (95.2, 96.9)</t>
  </si>
  <si>
    <t>76,000 (72,800, 79,200)</t>
  </si>
  <si>
    <t>96,750 (93,700, 99,800)</t>
  </si>
  <si>
    <t>97.3 (93.5, 98.9)</t>
  </si>
  <si>
    <t>92.0 (86.9, 95.1)</t>
  </si>
  <si>
    <t>80,877 (73,700, 88,100)</t>
  </si>
  <si>
    <t>102,679 (91,800, 113,600)</t>
  </si>
  <si>
    <t>96.5 (94.8, 97.6)</t>
  </si>
  <si>
    <t>95.5 (93.7, 96.8)</t>
  </si>
  <si>
    <t>79,656 (73,800, 85,500)</t>
  </si>
  <si>
    <t>93,000 (87,300, 98,700)</t>
  </si>
  <si>
    <t>95.7 (92.0, 97.7)</t>
  </si>
  <si>
    <t>96.4 (92.9, 98.2)</t>
  </si>
  <si>
    <t>91,000 (81,200, 100,800)</t>
  </si>
  <si>
    <t>100,500 (91,300, 109,700)</t>
  </si>
  <si>
    <t>95.5 (93.8, 96.7)</t>
  </si>
  <si>
    <t>83,486 (78,900, 88,100)</t>
  </si>
  <si>
    <t>107,779 (103,300, 112,200)</t>
  </si>
  <si>
    <t>96.0 (93.3, 97.6)</t>
  </si>
  <si>
    <t>95.6 (92.8, 97.3)</t>
  </si>
  <si>
    <t>76,125 (72,900, 79,300)</t>
  </si>
  <si>
    <t>100,000 (94,500, 105,500)</t>
  </si>
  <si>
    <t>100.0 (91.7, 100.0)</t>
  </si>
  <si>
    <t>95.6 (91.4, 97.7)</t>
  </si>
  <si>
    <t>85,460 (74,400, 96,500)</t>
  </si>
  <si>
    <t>98,579 (91,400, 105,800)</t>
  </si>
  <si>
    <t>69.7 (56.3, 80.1)</t>
  </si>
  <si>
    <t>78.8 (65.8, 87.4)</t>
  </si>
  <si>
    <t>94.8 (92.8, 96.2)</t>
  </si>
  <si>
    <t>93.4 (91.2, 95.0)</t>
  </si>
  <si>
    <t>88,704 (83,000, 94,400)</t>
  </si>
  <si>
    <t>99,557 (93,200, 105,900)</t>
  </si>
  <si>
    <t>96.9 (94.6, 98.2)</t>
  </si>
  <si>
    <t>94.9 (92.3, 96.7)</t>
  </si>
  <si>
    <t>104,357 (97,200, 111,500)</t>
  </si>
  <si>
    <t>125,229 (118,800, 131,700)</t>
  </si>
  <si>
    <t>95.3 (92.8, 96.9)</t>
  </si>
  <si>
    <t>93.4 (90.5, 95.3)</t>
  </si>
  <si>
    <t>96,009 (89,900, 102,200)</t>
  </si>
  <si>
    <t>112,000 (106,900, 117,100)</t>
  </si>
  <si>
    <t>98.1 (94.2, 99.5)</t>
  </si>
  <si>
    <t>99.0 (95.5, 100.0)</t>
  </si>
  <si>
    <t>85,000 (70,500, 99,500)</t>
  </si>
  <si>
    <t>105,000 (91,000, 119,000)</t>
  </si>
  <si>
    <t>98.4 (96.7, 99.2)</t>
  </si>
  <si>
    <t>96.1 (94.0, 97.5)</t>
  </si>
  <si>
    <t>83,604 (79,600, 87,600)</t>
  </si>
  <si>
    <t>95,000 (91,000, 99,000)</t>
  </si>
  <si>
    <t>98.4 (96.1, 99.4)</t>
  </si>
  <si>
    <t>95.8 (92.8, 97.6)</t>
  </si>
  <si>
    <t>86,408 (79,600, 93,300)</t>
  </si>
  <si>
    <t>101,000 (96,000, 106,000)</t>
  </si>
  <si>
    <t>97.3 (92.3, 98.9)</t>
  </si>
  <si>
    <t>94.6 (88.9, 97.2)</t>
  </si>
  <si>
    <t>68,000 (60,300, 75,700)</t>
  </si>
  <si>
    <t>86,000 (76,000, 96,000)</t>
  </si>
  <si>
    <t>96.8 (92.3, 98.7)</t>
  </si>
  <si>
    <t>94.7 (89.6, 97.3)</t>
  </si>
  <si>
    <t>78,500 (66,500, 90,500)</t>
  </si>
  <si>
    <t>102,179 (93,300, 111,000)</t>
  </si>
  <si>
    <t>95.3 (90.6, 97.7)</t>
  </si>
  <si>
    <t>91.5 (86.1, 94.9)</t>
  </si>
  <si>
    <t>68,000 (56,600, 79,400)</t>
  </si>
  <si>
    <t>76,000 (69,800, 82,200)</t>
  </si>
  <si>
    <t>97.8 (94.6, 99.2)</t>
  </si>
  <si>
    <t>93.5 (89.2, 96.1)</t>
  </si>
  <si>
    <t>78,268 (68,900, 87,600)</t>
  </si>
  <si>
    <t>87,000 (84,000, 90,000)</t>
  </si>
  <si>
    <t>96.3 (96.0, 96.6)</t>
  </si>
  <si>
    <t>95.0 (94.6, 95.3)</t>
  </si>
  <si>
    <t>83,812 (82,700, 84,900)</t>
  </si>
  <si>
    <t>100,000 (99,400, 100,600)</t>
  </si>
  <si>
    <t>10,517</t>
  </si>
  <si>
    <t>10,038</t>
  </si>
  <si>
    <t>96.5 (95.3, 97.3)</t>
  </si>
  <si>
    <t>96.1 (94.9, 97.0)</t>
  </si>
  <si>
    <t>86,000 (81,900, 90,100)</t>
  </si>
  <si>
    <t>100,000 (98,500, 101,500)</t>
  </si>
  <si>
    <t>98.5 (95.4, 99.6)</t>
  </si>
  <si>
    <t>93.8 (89.5, 96.4)</t>
  </si>
  <si>
    <t>69,000 (63,600, 74,400)</t>
  </si>
  <si>
    <t>90,000 (85,800, 94,200)</t>
  </si>
  <si>
    <t>93.8 (91.2, 95.5)</t>
  </si>
  <si>
    <t>100,000 (93,600, 106,400)</t>
  </si>
  <si>
    <t>110,900 (103,100, 118,700)</t>
  </si>
  <si>
    <t>96.1 (93.7, 97.4)</t>
  </si>
  <si>
    <t>92.5 (89.6, 94.5)</t>
  </si>
  <si>
    <t>85,000 (80,700, 89,300)</t>
  </si>
  <si>
    <t>95,000 (89,100, 100,900)</t>
  </si>
  <si>
    <t>96.7 (96.0, 97.3)</t>
  </si>
  <si>
    <t>92,550 (90,100, 95,000)</t>
  </si>
  <si>
    <t>106,000 (103,700, 108,300)</t>
  </si>
  <si>
    <t>96.9 (95.9, 97.6)</t>
  </si>
  <si>
    <t>85,573 (82,300, 88,800)</t>
  </si>
  <si>
    <t>100,000 (96,300, 103,700)</t>
  </si>
  <si>
    <t>96.2 (95.5, 96.8)</t>
  </si>
  <si>
    <t>95.2 (94.4, 95.9)</t>
  </si>
  <si>
    <t>80,000 (77,900, 82,100)</t>
  </si>
  <si>
    <t>93,572 (90,500, 96,600)</t>
  </si>
  <si>
    <t>96.2 (95.1, 97.0)</t>
  </si>
  <si>
    <t>82,750 (79,700, 85,800)</t>
  </si>
  <si>
    <t>90,000 (88,200, 91,800)</t>
  </si>
  <si>
    <t>96.6 (94.0, 98.1)</t>
  </si>
  <si>
    <t>94.7 (91.7, 96.6)</t>
  </si>
  <si>
    <t>76,766 (69,700, 83,800)</t>
  </si>
  <si>
    <t>93,161 (87,900, 98,400)</t>
  </si>
  <si>
    <t>96.6 (95.6, 97.4)</t>
  </si>
  <si>
    <t>80,225 (76,900, 83,500)</t>
  </si>
  <si>
    <t>93,000 (90,600, 95,400)</t>
  </si>
  <si>
    <t>96.0 (95.2, 96.7)</t>
  </si>
  <si>
    <t>77,000 (75,100, 78,900)</t>
  </si>
  <si>
    <t>94,118 (91,200, 97,100)</t>
  </si>
  <si>
    <t>94.0 (91.9, 95.5)</t>
  </si>
  <si>
    <t>93,921 (88,900, 99,000)</t>
  </si>
  <si>
    <t>107,357 (102,200, 112,500)</t>
  </si>
  <si>
    <t>97.3 (96.3, 98.1)</t>
  </si>
  <si>
    <t>96.3 (95.2, 97.2)</t>
  </si>
  <si>
    <t>75,137 (72,600, 77,600)</t>
  </si>
  <si>
    <t>90,083 (87,200, 93,000)</t>
  </si>
  <si>
    <t>94.9 (93.7, 95.9)</t>
  </si>
  <si>
    <t>96.1 (94.9, 96.9)</t>
  </si>
  <si>
    <t>91,313 (87,600, 95,000)</t>
  </si>
  <si>
    <t>110,000 (104,800, 115,200)</t>
  </si>
  <si>
    <t>95.1 (94.3, 95.7)</t>
  </si>
  <si>
    <t>79,311 (77,400, 81,300)</t>
  </si>
  <si>
    <t>90,000 (88,600, 91,400)</t>
  </si>
  <si>
    <t>95.0 (92.9, 96.4)</t>
  </si>
  <si>
    <t>83,486 (77,200, 89,800)</t>
  </si>
  <si>
    <t>89,000 (86,300, 91,700)</t>
  </si>
  <si>
    <t>97.2 (96.3, 97.8)</t>
  </si>
  <si>
    <t>96.5 (95.5, 97.3)</t>
  </si>
  <si>
    <t>91,313 (87,900, 94,700)</t>
  </si>
  <si>
    <t>105,000 (100,300, 109,700)</t>
  </si>
  <si>
    <t>96.4 (95.4, 97.1)</t>
  </si>
  <si>
    <t>96.0 (95.0, 96.8)</t>
  </si>
  <si>
    <t>72,256 (69,100, 75,400)</t>
  </si>
  <si>
    <t>86,309 (83,000, 89,600)</t>
  </si>
  <si>
    <t>95.8 (93.5, 97.2)</t>
  </si>
  <si>
    <t>96.5 (94.3, 97.7)</t>
  </si>
  <si>
    <t>91,574 (87,000, 96,100)</t>
  </si>
  <si>
    <t>101,874 (95,100, 108,700)</t>
  </si>
  <si>
    <t>95.4 (94.1, 96.4)</t>
  </si>
  <si>
    <t>94.2 (92.8, 95.3)</t>
  </si>
  <si>
    <t>82,482 (79,400, 85,600)</t>
  </si>
  <si>
    <t>96,000 (91,900, 100,100)</t>
  </si>
  <si>
    <t>94.6 (93.2, 95.7)</t>
  </si>
  <si>
    <t>92.4 (90.9, 93.7)</t>
  </si>
  <si>
    <t>78,268 (75,700, 80,900)</t>
  </si>
  <si>
    <t>101,000 (97,100, 104,900)</t>
  </si>
  <si>
    <t>96.4 (95.0, 97.4)</t>
  </si>
  <si>
    <t>97.0 (95.6, 97.9)</t>
  </si>
  <si>
    <t>71,000 (67,000, 75,000)</t>
  </si>
  <si>
    <t>84,000 (79,100, 88,900)</t>
  </si>
  <si>
    <t>95.8 (95.2, 96.2)</t>
  </si>
  <si>
    <t>95.3 (94.8, 95.8)</t>
  </si>
  <si>
    <t>73,050 (71,400, 74,700)</t>
  </si>
  <si>
    <t>96.6 (94.4, 98.0)</t>
  </si>
  <si>
    <t>93.7 (90.9, 95.6)</t>
  </si>
  <si>
    <t>78,000 (73,700, 82,300)</t>
  </si>
  <si>
    <t>100,000 (91,900, 108,100)</t>
  </si>
  <si>
    <t>97.0 (96.2, 97.6)</t>
  </si>
  <si>
    <t>95.0 (94.0, 95.8)</t>
  </si>
  <si>
    <t>80,000 (77,400, 82,600)</t>
  </si>
  <si>
    <t>96,005 (92,100, 99,900)</t>
  </si>
  <si>
    <t>97.4 (96.1, 98.2)</t>
  </si>
  <si>
    <t>97.2 (95.9, 98.1)</t>
  </si>
  <si>
    <t>85,000 (80,800, 89,200)</t>
  </si>
  <si>
    <t>96.1 (95.3, 96.8)</t>
  </si>
  <si>
    <t>96.0 (95.2, 96.6)</t>
  </si>
  <si>
    <t>80,000 (77,500, 82,500)</t>
  </si>
  <si>
    <t>101,559 (98,500, 104,600)</t>
  </si>
  <si>
    <t>96.0 (94.5, 97.0)</t>
  </si>
  <si>
    <t>95.0 (93.4, 96.2)</t>
  </si>
  <si>
    <t>77,452 (74,800, 80,100)</t>
  </si>
  <si>
    <t>98,000 (93,800, 102,200)</t>
  </si>
  <si>
    <t>100.0 (94.6, 100.0)</t>
  </si>
  <si>
    <t>107,679 (93,300, 122,100)</t>
  </si>
  <si>
    <t>115,000 (103,300, 126,700)</t>
  </si>
  <si>
    <t>96.7 (95.0, 97.8)</t>
  </si>
  <si>
    <t>80,000 (74,300, 85,700)</t>
  </si>
  <si>
    <t>93,921 (89,900, 98,000)</t>
  </si>
  <si>
    <t>74.5 (69.0, 79.2)</t>
  </si>
  <si>
    <t>75.8 (70.4, 80.3)</t>
  </si>
  <si>
    <t>76,703 (69,000, 84,400)</t>
  </si>
  <si>
    <t>87,852 (71,200, 104,500)</t>
  </si>
  <si>
    <t>94.2 (93.0, 95.1)</t>
  </si>
  <si>
    <t>93.0 (91.7, 94.0)</t>
  </si>
  <si>
    <t>85,000 (81,900, 88,100)</t>
  </si>
  <si>
    <t>91,300 (88,300, 94,300)</t>
  </si>
  <si>
    <t>96.8 (95.8, 97.5)</t>
  </si>
  <si>
    <t>94.8 (93.6, 95.7)</t>
  </si>
  <si>
    <t>100,592 (97,300, 103,900)</t>
  </si>
  <si>
    <t>123,000 (118,900, 127,100)</t>
  </si>
  <si>
    <t>96.6 (95.6, 97.3)</t>
  </si>
  <si>
    <t>90,000 (88,500, 91,500)</t>
  </si>
  <si>
    <t>105,000 (102,000, 108,000)</t>
  </si>
  <si>
    <t>96.6 (95.5, 97.5)</t>
  </si>
  <si>
    <t>85,000 (82,200, 87,800)</t>
  </si>
  <si>
    <t>100,000 (96,600, 103,400)</t>
  </si>
  <si>
    <t>98.2 (97.4, 98.7)</t>
  </si>
  <si>
    <t>95.4 (94.3, 96.4)</t>
  </si>
  <si>
    <t>81,747 (79,500, 84,000)</t>
  </si>
  <si>
    <t>93,661 (90,900, 96,400)</t>
  </si>
  <si>
    <t>96.7 (95.5, 97.6)</t>
  </si>
  <si>
    <t>87,452 (83,900, 91,000)</t>
  </si>
  <si>
    <t>105,000 (100,900, 109,100)</t>
  </si>
  <si>
    <t>94.8 (92.2, 96.4)</t>
  </si>
  <si>
    <t>92.3 (89.3, 94.3)</t>
  </si>
  <si>
    <t>73,833 (67,700, 80,000)</t>
  </si>
  <si>
    <t>90,000 (83,900, 96,100)</t>
  </si>
  <si>
    <t>96.4 (94.4, 97.6)</t>
  </si>
  <si>
    <t>95.2 (93.0, 96.7)</t>
  </si>
  <si>
    <t>89,617 (85,000, 94,300)</t>
  </si>
  <si>
    <t>102,000 (99,300, 104,700)</t>
  </si>
  <si>
    <t>96.0 (94.1, 97.3)</t>
  </si>
  <si>
    <t>92.6 (90.2, 94.4)</t>
  </si>
  <si>
    <t>70,000 (65,000, 75,000)</t>
  </si>
  <si>
    <t>77,000 (72,800, 81,200)</t>
  </si>
  <si>
    <t>96.6 (95.1, 97.7)</t>
  </si>
  <si>
    <t>93.8 (91.9, 95.3)</t>
  </si>
  <si>
    <t>77,612 (72,900, 82,400)</t>
  </si>
  <si>
    <t>96.1 (95.9, 96.2)</t>
  </si>
  <si>
    <t>95.0 (94.8, 95.2)</t>
  </si>
  <si>
    <t>82,000 (81,300, 82,700)</t>
  </si>
  <si>
    <t>97,496 (96,600, 98,400)</t>
  </si>
  <si>
    <t>8,550</t>
  </si>
  <si>
    <t>8,948</t>
  </si>
  <si>
    <t>Medium-term labour market status - Employed full time</t>
  </si>
  <si>
    <t>Medium-term labour market status - Employed part time</t>
  </si>
  <si>
    <t>Medium-term labour market status - Unemployed</t>
  </si>
  <si>
    <t>Medium-term labour market status - Not in the labour force</t>
  </si>
  <si>
    <t>Establishment labour market status - Employed full time</t>
  </si>
  <si>
    <t>Establishment labour market status - Employed part time</t>
  </si>
  <si>
    <t>52.3</t>
  </si>
  <si>
    <t>32.7</t>
  </si>
  <si>
    <t>Establishment labour market status - Unemployed</t>
  </si>
  <si>
    <t>10.1</t>
  </si>
  <si>
    <t>Establishment labour market status - Not in the labour force</t>
  </si>
  <si>
    <t>Employed full time row: FULLEMP =1</t>
  </si>
  <si>
    <t>Employed part time row: PARTEMP =1</t>
  </si>
  <si>
    <t>Unemployed row: FULLEMP =0 &amp; PARTEMP =0 &amp; AVAILEMP =1</t>
  </si>
  <si>
    <t>Not in the labour force row: AVAILEMP =0</t>
  </si>
  <si>
    <t>PARTEMP_L</t>
  </si>
  <si>
    <t>AVAILEMP_L</t>
  </si>
  <si>
    <t>Unemployed column numerator defined by FULLEMP_L =0 &amp; PARTEMP_L =0 &amp; AVAILEMP_L =1</t>
  </si>
  <si>
    <t>45.7</t>
  </si>
  <si>
    <t>42.7</t>
  </si>
  <si>
    <t>5.9</t>
  </si>
  <si>
    <t>50.8</t>
  </si>
  <si>
    <t>12.8</t>
  </si>
  <si>
    <t>83.2</t>
  </si>
  <si>
    <t>36.6</t>
  </si>
  <si>
    <t>41.4</t>
  </si>
  <si>
    <t>48.5</t>
  </si>
  <si>
    <t>Males</t>
  </si>
  <si>
    <t xml:space="preserve"> -</t>
  </si>
  <si>
    <t>56.7</t>
  </si>
  <si>
    <t>53.5</t>
  </si>
  <si>
    <t>19.6</t>
  </si>
  <si>
    <t>36.9</t>
  </si>
  <si>
    <t>Females</t>
  </si>
  <si>
    <t>78.3</t>
  </si>
  <si>
    <t>34.8</t>
  </si>
  <si>
    <t>25.2</t>
  </si>
  <si>
    <t>Male vs female rows: E315 ="M" or "F"</t>
  </si>
  <si>
    <t>44.3</t>
  </si>
  <si>
    <t>45.2</t>
  </si>
  <si>
    <t>45.6</t>
  </si>
  <si>
    <t>17.1</t>
  </si>
  <si>
    <t>31.1</t>
  </si>
  <si>
    <t>43.1</t>
  </si>
  <si>
    <t>40.2</t>
  </si>
  <si>
    <t>% changed job</t>
  </si>
  <si>
    <t>% worked for employer &lt;12 months</t>
  </si>
  <si>
    <t xml:space="preserve">% changed roles within same business – including promotions </t>
  </si>
  <si>
    <t xml:space="preserve">% changed occupation level </t>
  </si>
  <si>
    <t>Median salary 2018</t>
  </si>
  <si>
    <t>54800.0</t>
  </si>
  <si>
    <t>Median salary 2021</t>
  </si>
  <si>
    <t>72000.0</t>
  </si>
  <si>
    <t>FTE column: FULLEMP_L =1</t>
  </si>
  <si>
    <t>OE column: GENEMP_L =1</t>
  </si>
  <si>
    <t>Salary rows: TRIMSAL(_L) =1</t>
  </si>
  <si>
    <t>OTHWORK_L</t>
  </si>
  <si>
    <t>EMP12_L</t>
  </si>
  <si>
    <t>OTHOCC_L</t>
  </si>
  <si>
    <t>ANZSCO(_L)</t>
  </si>
  <si>
    <t>Changed occupation level defined by ANZSCO_L does not equal ANZSCO for the first digit of the code.</t>
  </si>
  <si>
    <t>*Establishment salary row has FULLEMP/GENEMP =1 instead of FULLEMP_L/GENEMP_L =1</t>
  </si>
  <si>
    <t>26.1</t>
  </si>
  <si>
    <t>77300.0</t>
  </si>
  <si>
    <t>91300.0</t>
  </si>
  <si>
    <t>29.8</t>
  </si>
  <si>
    <t>32.4</t>
  </si>
  <si>
    <t>36.4</t>
  </si>
  <si>
    <t>34.0</t>
  </si>
  <si>
    <t>84000.0</t>
  </si>
  <si>
    <t>In full-time study</t>
  </si>
  <si>
    <t>Not in full-time study</t>
  </si>
  <si>
    <t>35.1</t>
  </si>
  <si>
    <t>45.1</t>
  </si>
  <si>
    <t>37600.0</t>
  </si>
  <si>
    <t>55200.0</t>
  </si>
  <si>
    <t>35200.0</t>
  </si>
  <si>
    <t>73800.0</t>
  </si>
  <si>
    <t>All columns: ANALYSIS =1, E942 =0, LEVEL =1, GENEMP_L =1</t>
  </si>
  <si>
    <t>In full-time study column: FURSTUD_L =1</t>
  </si>
  <si>
    <t>Not in full-time study column: FURSTUD_L =(2,5)</t>
  </si>
  <si>
    <t>*Establishment salary row has GENEMP =1 instead of GENEMP_L =1</t>
  </si>
  <si>
    <t>Occupation – males</t>
  </si>
  <si>
    <t>Managers</t>
  </si>
  <si>
    <t>Professionals</t>
  </si>
  <si>
    <t>67.8</t>
  </si>
  <si>
    <t>54.4</t>
  </si>
  <si>
    <t>Technicians &amp; trades workers</t>
  </si>
  <si>
    <t>Community &amp; personal service workers</t>
  </si>
  <si>
    <t>Clerical &amp; administrative workers</t>
  </si>
  <si>
    <t>All other occupations</t>
  </si>
  <si>
    <t>Occupation – females</t>
  </si>
  <si>
    <t>71.8</t>
  </si>
  <si>
    <t>56.9</t>
  </si>
  <si>
    <t>Occupation – all graduates</t>
  </si>
  <si>
    <t>FTE columns: FULLEMP(_L) =1</t>
  </si>
  <si>
    <t>OE columns: GENEMP(_L) =1</t>
  </si>
  <si>
    <t>Information included in PowerBI report 5</t>
  </si>
  <si>
    <t>The first digit of ANZSCO_L is used to define the categories, with "All other occupucations" summarising 6:8.</t>
  </si>
  <si>
    <t>61.1</t>
  </si>
  <si>
    <t>12.1</t>
  </si>
  <si>
    <t>8.4</t>
  </si>
  <si>
    <t>Very important</t>
  </si>
  <si>
    <t>43.4</t>
  </si>
  <si>
    <t>Important</t>
  </si>
  <si>
    <t>Fairly important</t>
  </si>
  <si>
    <t>Not that important</t>
  </si>
  <si>
    <t>16.0</t>
  </si>
  <si>
    <t>Not at all important</t>
  </si>
  <si>
    <t>Short-term FTE column: FULLEMP =1</t>
  </si>
  <si>
    <t>Medium-term FTE column: FULLEMP_L =1</t>
  </si>
  <si>
    <t>Short-term OE column: GENEMP =1</t>
  </si>
  <si>
    <t>Medium-term OE column: GENEMP_L =1</t>
  </si>
  <si>
    <t>QUALIMP(_L)</t>
  </si>
  <si>
    <t>Use QUALIMP for Short-term outcome and QUALIMP_L for Medium-term outcome.</t>
  </si>
  <si>
    <t>20.1</t>
  </si>
  <si>
    <t>37.5</t>
  </si>
  <si>
    <t>38.0</t>
  </si>
  <si>
    <t>Very well</t>
  </si>
  <si>
    <t>33.2</t>
  </si>
  <si>
    <t>Well</t>
  </si>
  <si>
    <t>41.1</t>
  </si>
  <si>
    <t>50.9</t>
  </si>
  <si>
    <t>Not well</t>
  </si>
  <si>
    <t>Not at all</t>
  </si>
  <si>
    <t>Unsure</t>
  </si>
  <si>
    <t>CRSPREP(_L)</t>
  </si>
  <si>
    <t>Use CRSPREP for Short-term outcome and CRSPREP_L for Medium-term outcome.</t>
  </si>
  <si>
    <t>30.1</t>
  </si>
  <si>
    <t>42.2</t>
  </si>
  <si>
    <t>48.2</t>
  </si>
  <si>
    <t>47.9</t>
  </si>
  <si>
    <t>38.7</t>
  </si>
  <si>
    <t>36.3</t>
  </si>
  <si>
    <t>43.9</t>
  </si>
  <si>
    <t>Current study Establishment</t>
  </si>
  <si>
    <t>Current study Current</t>
  </si>
  <si>
    <t>Natural &amp; physical sciences</t>
  </si>
  <si>
    <t>Information technology</t>
  </si>
  <si>
    <t>Engineering &amp; related technologies</t>
  </si>
  <si>
    <t>Architecture &amp; building</t>
  </si>
  <si>
    <t>Agriculture, environmental &amp; related studies</t>
  </si>
  <si>
    <t>Health</t>
  </si>
  <si>
    <t>Education</t>
  </si>
  <si>
    <t>Management &amp; commerce</t>
  </si>
  <si>
    <t>Society &amp; culture</t>
  </si>
  <si>
    <t>18.2</t>
  </si>
  <si>
    <t>Food, hospitality &amp; personal services</t>
  </si>
  <si>
    <t>Mixed field programmes</t>
  </si>
  <si>
    <t>Other (please specify)</t>
  </si>
  <si>
    <t>All columns: ANALYS12 =1:2, E942 =0, LEVEL =1</t>
  </si>
  <si>
    <t>Current study Establishment column: FURSTUD =1</t>
  </si>
  <si>
    <t>Current study Current column: FURSTUD_L =1</t>
  </si>
  <si>
    <t>All study areas row: ANALYS12 =1</t>
  </si>
  <si>
    <t>FURFOE(_L)</t>
  </si>
  <si>
    <t>Information included in PowerBI report 8</t>
  </si>
  <si>
    <t>Where a graduate completes combined degrees across two study areas, their outcomes are included in both study areas. ‘All study areas’ figures count each graduate once only (ANALYS12 =1).</t>
  </si>
  <si>
    <t>Establishment</t>
  </si>
  <si>
    <t>Current</t>
  </si>
  <si>
    <t>Gender - male</t>
  </si>
  <si>
    <t>Gender - female</t>
  </si>
  <si>
    <t>Age - 30 years or under</t>
  </si>
  <si>
    <t>Age - Over 30 years</t>
  </si>
  <si>
    <t>Non-indigenous</t>
  </si>
  <si>
    <t>Disability - Reported disability</t>
  </si>
  <si>
    <t>Disability - No disability</t>
  </si>
  <si>
    <t>Study mode - Internal</t>
  </si>
  <si>
    <t>FURSTUD(_L)</t>
  </si>
  <si>
    <t>GFOUND - Full-time employed</t>
  </si>
  <si>
    <t>GFOUND - Overall employed</t>
  </si>
  <si>
    <t>GADAPT - Full-time employed</t>
  </si>
  <si>
    <t>GADAPT - Overall employed</t>
  </si>
  <si>
    <t>GCOLLAB - Full-time employed</t>
  </si>
  <si>
    <t>GCOLLAB - Overall employed</t>
  </si>
  <si>
    <t>69.8</t>
  </si>
  <si>
    <t>73.7</t>
  </si>
  <si>
    <t>72.2</t>
  </si>
  <si>
    <t>73.6</t>
  </si>
  <si>
    <t>66.0</t>
  </si>
  <si>
    <t>76.5</t>
  </si>
  <si>
    <t>All columns: ANALYSIS =1, 2, E942 =0, LEVEL =1</t>
  </si>
  <si>
    <t>Full-time employed: FULLEMP_L = 1</t>
  </si>
  <si>
    <t>Overall employed: GENEMP_L = 1</t>
  </si>
  <si>
    <t>GFOUND: GFOUND_L = 0,100</t>
  </si>
  <si>
    <t>GADAPT: GADAPT_L = 0, 100</t>
  </si>
  <si>
    <t>GCOLLAB: GCOLLAB_L = 0, 100</t>
  </si>
  <si>
    <t>GFOUND(_L) - GAS Foundation skills indicator</t>
  </si>
  <si>
    <t>GADAPT(_L) - GAS Adaptive skills indicator</t>
  </si>
  <si>
    <t>GCOLLAB(_L) - Collaborative skills indicator</t>
  </si>
  <si>
    <t>60.5</t>
  </si>
  <si>
    <t>71.9</t>
  </si>
  <si>
    <t>81.7</t>
  </si>
  <si>
    <t>62.7</t>
  </si>
  <si>
    <t>62.6</t>
  </si>
  <si>
    <t>69.0</t>
  </si>
  <si>
    <t>69.3</t>
  </si>
  <si>
    <t>68.9</t>
  </si>
  <si>
    <t>65.0</t>
  </si>
  <si>
    <t>64.3</t>
  </si>
  <si>
    <t>52.2</t>
  </si>
  <si>
    <t>75.4</t>
  </si>
  <si>
    <t>65.2</t>
  </si>
  <si>
    <t>63.9</t>
  </si>
  <si>
    <t>All columns: ANALYSIS =1, 2, E942 =0, LEVEL =2</t>
  </si>
  <si>
    <t>Foundation skills</t>
  </si>
  <si>
    <t>Adaptive skills</t>
  </si>
  <si>
    <t>Collaborative skills</t>
  </si>
  <si>
    <t>65.8</t>
  </si>
  <si>
    <t>63.1</t>
  </si>
  <si>
    <t>Short-term full time study</t>
  </si>
  <si>
    <t>Medium-term full time study</t>
  </si>
  <si>
    <t>Short-term not full time study</t>
  </si>
  <si>
    <t>Medium-term not full time study</t>
  </si>
  <si>
    <t>71.2</t>
  </si>
  <si>
    <t>73.1</t>
  </si>
  <si>
    <t>55500.0</t>
  </si>
  <si>
    <t>61800.0</t>
  </si>
  <si>
    <t>62600.0</t>
  </si>
  <si>
    <t>78000.0</t>
  </si>
  <si>
    <t>Full-time study columns: FURSTUD(_L) =1</t>
  </si>
  <si>
    <t>Not in full-time study columns: FURSTUD(_L) =(2,5)</t>
  </si>
  <si>
    <t>University</t>
  </si>
  <si>
    <t>NUHEI</t>
  </si>
  <si>
    <t>41</t>
  </si>
  <si>
    <t>63</t>
  </si>
  <si>
    <t>104</t>
  </si>
  <si>
    <t>Number of graduates approached</t>
  </si>
  <si>
    <t>81124</t>
  </si>
  <si>
    <t>5517</t>
  </si>
  <si>
    <t>86641</t>
  </si>
  <si>
    <t>Final 'in-scope' sample</t>
  </si>
  <si>
    <t>72127</t>
  </si>
  <si>
    <t>4734</t>
  </si>
  <si>
    <t>76861</t>
  </si>
  <si>
    <t>Number of completed surveys</t>
  </si>
  <si>
    <t>35609</t>
  </si>
  <si>
    <t>2041</t>
  </si>
  <si>
    <t>37650</t>
  </si>
  <si>
    <t>Overall response rate (%)</t>
  </si>
  <si>
    <t>49.3698614943087</t>
  </si>
  <si>
    <t>43.113645965357</t>
  </si>
  <si>
    <t>48.9845305161265</t>
  </si>
  <si>
    <t>Total approached</t>
  </si>
  <si>
    <t>Final in-scope</t>
  </si>
  <si>
    <t>Completed</t>
  </si>
  <si>
    <t>Response rate (%)</t>
  </si>
  <si>
    <t>Australian Catholic University</t>
  </si>
  <si>
    <t>1795</t>
  </si>
  <si>
    <t>1608</t>
  </si>
  <si>
    <t>860</t>
  </si>
  <si>
    <t>Bond University</t>
  </si>
  <si>
    <t>445</t>
  </si>
  <si>
    <t>395</t>
  </si>
  <si>
    <t>187</t>
  </si>
  <si>
    <t>47.3</t>
  </si>
  <si>
    <t>Central Queensland University</t>
  </si>
  <si>
    <t>1212</t>
  </si>
  <si>
    <t>1071</t>
  </si>
  <si>
    <t>529</t>
  </si>
  <si>
    <t>49.4</t>
  </si>
  <si>
    <t>Charles Darwin University</t>
  </si>
  <si>
    <t>650</t>
  </si>
  <si>
    <t>571</t>
  </si>
  <si>
    <t>289</t>
  </si>
  <si>
    <t>Charles Sturt University</t>
  </si>
  <si>
    <t>2737</t>
  </si>
  <si>
    <t>2403</t>
  </si>
  <si>
    <t>1190</t>
  </si>
  <si>
    <t>Curtin University</t>
  </si>
  <si>
    <t>2212</t>
  </si>
  <si>
    <t>1937</t>
  </si>
  <si>
    <t>924</t>
  </si>
  <si>
    <t>47.7</t>
  </si>
  <si>
    <t>Deakin University</t>
  </si>
  <si>
    <t>3797</t>
  </si>
  <si>
    <t>3356</t>
  </si>
  <si>
    <t>1846</t>
  </si>
  <si>
    <t>Edith Cowan University</t>
  </si>
  <si>
    <t>1702</t>
  </si>
  <si>
    <t>1479</t>
  </si>
  <si>
    <t>892</t>
  </si>
  <si>
    <t>Federation University Australia</t>
  </si>
  <si>
    <t>979</t>
  </si>
  <si>
    <t>850</t>
  </si>
  <si>
    <t>368</t>
  </si>
  <si>
    <t>Flinders University</t>
  </si>
  <si>
    <t>1952</t>
  </si>
  <si>
    <t>1852</t>
  </si>
  <si>
    <t>867</t>
  </si>
  <si>
    <t>46.8</t>
  </si>
  <si>
    <t>Griffith University</t>
  </si>
  <si>
    <t>3204</t>
  </si>
  <si>
    <t>2832</t>
  </si>
  <si>
    <t>1401</t>
  </si>
  <si>
    <t>James Cook University</t>
  </si>
  <si>
    <t>1127</t>
  </si>
  <si>
    <t>1013</t>
  </si>
  <si>
    <t>570</t>
  </si>
  <si>
    <t>La Trobe University</t>
  </si>
  <si>
    <t>2114</t>
  </si>
  <si>
    <t>1877</t>
  </si>
  <si>
    <t>937</t>
  </si>
  <si>
    <t>49.9</t>
  </si>
  <si>
    <t>Macquarie University</t>
  </si>
  <si>
    <t>2651</t>
  </si>
  <si>
    <t>2315</t>
  </si>
  <si>
    <t>996</t>
  </si>
  <si>
    <t>Monash University</t>
  </si>
  <si>
    <t>5301</t>
  </si>
  <si>
    <t>4570</t>
  </si>
  <si>
    <t>2297</t>
  </si>
  <si>
    <t>50.3</t>
  </si>
  <si>
    <t>Murdoch University</t>
  </si>
  <si>
    <t>951</t>
  </si>
  <si>
    <t>828</t>
  </si>
  <si>
    <t>407</t>
  </si>
  <si>
    <t>49.2</t>
  </si>
  <si>
    <t>Queensland University of Technology</t>
  </si>
  <si>
    <t>2058</t>
  </si>
  <si>
    <t>1895</t>
  </si>
  <si>
    <t>1058</t>
  </si>
  <si>
    <t>RMIT University</t>
  </si>
  <si>
    <t>3687</t>
  </si>
  <si>
    <t>3215</t>
  </si>
  <si>
    <t>1417</t>
  </si>
  <si>
    <t>44.1</t>
  </si>
  <si>
    <t>Southern Cross University</t>
  </si>
  <si>
    <t>851</t>
  </si>
  <si>
    <t>754</t>
  </si>
  <si>
    <t>367</t>
  </si>
  <si>
    <t>48.7</t>
  </si>
  <si>
    <t>Swinburne University of Technology</t>
  </si>
  <si>
    <t>1628</t>
  </si>
  <si>
    <t>737</t>
  </si>
  <si>
    <t>45.3</t>
  </si>
  <si>
    <t>The Australian National University</t>
  </si>
  <si>
    <t>1426</t>
  </si>
  <si>
    <t>1294</t>
  </si>
  <si>
    <t>710</t>
  </si>
  <si>
    <t>The University of Adelaide</t>
  </si>
  <si>
    <t>2026</t>
  </si>
  <si>
    <t>1794</t>
  </si>
  <si>
    <t>901</t>
  </si>
  <si>
    <t>The University of Melbourne</t>
  </si>
  <si>
    <t>5495</t>
  </si>
  <si>
    <t>4947</t>
  </si>
  <si>
    <t>2598</t>
  </si>
  <si>
    <t>52.5</t>
  </si>
  <si>
    <t>The University of Notre Dame Australia</t>
  </si>
  <si>
    <t>751</t>
  </si>
  <si>
    <t>648</t>
  </si>
  <si>
    <t>314</t>
  </si>
  <si>
    <t>The University of Queensland</t>
  </si>
  <si>
    <t>4290</t>
  </si>
  <si>
    <t>4001</t>
  </si>
  <si>
    <t>2263</t>
  </si>
  <si>
    <t>56.6</t>
  </si>
  <si>
    <t>The University of South Australia</t>
  </si>
  <si>
    <t>1689</t>
  </si>
  <si>
    <t>1538</t>
  </si>
  <si>
    <t>712</t>
  </si>
  <si>
    <t>The University of Sydney</t>
  </si>
  <si>
    <t>3473</t>
  </si>
  <si>
    <t>3064</t>
  </si>
  <si>
    <t>1466</t>
  </si>
  <si>
    <t>The University of Western Australia</t>
  </si>
  <si>
    <t>1465</t>
  </si>
  <si>
    <t>731</t>
  </si>
  <si>
    <t>Torrens University</t>
  </si>
  <si>
    <t>463</t>
  </si>
  <si>
    <t>386</t>
  </si>
  <si>
    <t>145</t>
  </si>
  <si>
    <t>University of Canberra</t>
  </si>
  <si>
    <t>956</t>
  </si>
  <si>
    <t>856</t>
  </si>
  <si>
    <t>450</t>
  </si>
  <si>
    <t>52.6</t>
  </si>
  <si>
    <t>University of Divinity</t>
  </si>
  <si>
    <t>129</t>
  </si>
  <si>
    <t>103</t>
  </si>
  <si>
    <t>55</t>
  </si>
  <si>
    <t>University of New England</t>
  </si>
  <si>
    <t>1793</t>
  </si>
  <si>
    <t>1593</t>
  </si>
  <si>
    <t>902</t>
  </si>
  <si>
    <t>University of New South Wales</t>
  </si>
  <si>
    <t>2663</t>
  </si>
  <si>
    <t>2500</t>
  </si>
  <si>
    <t>923</t>
  </si>
  <si>
    <t>University of Newcastle</t>
  </si>
  <si>
    <t>2025</t>
  </si>
  <si>
    <t>1820</t>
  </si>
  <si>
    <t>881</t>
  </si>
  <si>
    <t>University of Southern Queensland</t>
  </si>
  <si>
    <t>623</t>
  </si>
  <si>
    <t>549</t>
  </si>
  <si>
    <t>294</t>
  </si>
  <si>
    <t>University of Tasmania</t>
  </si>
  <si>
    <t>2465</t>
  </si>
  <si>
    <t>2234</t>
  </si>
  <si>
    <t>1110</t>
  </si>
  <si>
    <t>49.7</t>
  </si>
  <si>
    <t>University of Technology Sydney</t>
  </si>
  <si>
    <t>2111</t>
  </si>
  <si>
    <t>1822</t>
  </si>
  <si>
    <t>778</t>
  </si>
  <si>
    <t>University of the Sunshine Coast</t>
  </si>
  <si>
    <t>973</t>
  </si>
  <si>
    <t>868</t>
  </si>
  <si>
    <t>475</t>
  </si>
  <si>
    <t>University of Wollongong</t>
  </si>
  <si>
    <t>1534</t>
  </si>
  <si>
    <t>1379</t>
  </si>
  <si>
    <t>574</t>
  </si>
  <si>
    <t>Victoria University</t>
  </si>
  <si>
    <t>938</t>
  </si>
  <si>
    <t>442</t>
  </si>
  <si>
    <t>Western Sydney University</t>
  </si>
  <si>
    <t>2133</t>
  </si>
  <si>
    <t>1879</t>
  </si>
  <si>
    <t>746</t>
  </si>
  <si>
    <t>Academies Australasia Polytechnic Pty Limited</t>
  </si>
  <si>
    <t>10</t>
  </si>
  <si>
    <t>5</t>
  </si>
  <si>
    <t>50.0</t>
  </si>
  <si>
    <t>Academy of Information Technology</t>
  </si>
  <si>
    <t>50</t>
  </si>
  <si>
    <t>43</t>
  </si>
  <si>
    <t>16</t>
  </si>
  <si>
    <t>ACAP and NCPS</t>
  </si>
  <si>
    <t>154</t>
  </si>
  <si>
    <t>134</t>
  </si>
  <si>
    <t>Adelaide Central School of Art</t>
  </si>
  <si>
    <t>14</t>
  </si>
  <si>
    <t>13</t>
  </si>
  <si>
    <t>38.5</t>
  </si>
  <si>
    <t>Adelaide College of Divinity</t>
  </si>
  <si>
    <t>9</t>
  </si>
  <si>
    <t>8</t>
  </si>
  <si>
    <t>Alphacrucis College</t>
  </si>
  <si>
    <t>61</t>
  </si>
  <si>
    <t>26</t>
  </si>
  <si>
    <t>52.0</t>
  </si>
  <si>
    <t>Asia Pacific International College</t>
  </si>
  <si>
    <t>123</t>
  </si>
  <si>
    <t>111</t>
  </si>
  <si>
    <t>32</t>
  </si>
  <si>
    <t>28.8</t>
  </si>
  <si>
    <t>Australian Academy of Music and Performing Arts</t>
  </si>
  <si>
    <t>4</t>
  </si>
  <si>
    <t>Australian College of Theology Limited</t>
  </si>
  <si>
    <t>273</t>
  </si>
  <si>
    <t>233</t>
  </si>
  <si>
    <t>148</t>
  </si>
  <si>
    <t>Australian Institute of Business Pty Ltd</t>
  </si>
  <si>
    <t>713</t>
  </si>
  <si>
    <t>624</t>
  </si>
  <si>
    <t>308</t>
  </si>
  <si>
    <t>Australian Institute of Higher Education</t>
  </si>
  <si>
    <t>22</t>
  </si>
  <si>
    <t>18</t>
  </si>
  <si>
    <t>Australian Institute of Professional Counsellors</t>
  </si>
  <si>
    <t>6</t>
  </si>
  <si>
    <t>Avondale University College</t>
  </si>
  <si>
    <t>107</t>
  </si>
  <si>
    <t>96</t>
  </si>
  <si>
    <t>56</t>
  </si>
  <si>
    <t>58.3</t>
  </si>
  <si>
    <t>Box Hill Institute</t>
  </si>
  <si>
    <t>35</t>
  </si>
  <si>
    <t>28</t>
  </si>
  <si>
    <t>Campion College Australia</t>
  </si>
  <si>
    <t>Canberra Institute of Technology</t>
  </si>
  <si>
    <t>1</t>
  </si>
  <si>
    <t>Christian Heritage College</t>
  </si>
  <si>
    <t>77</t>
  </si>
  <si>
    <t>70</t>
  </si>
  <si>
    <t>CIC Higher Education</t>
  </si>
  <si>
    <t>37</t>
  </si>
  <si>
    <t>34</t>
  </si>
  <si>
    <t>7</t>
  </si>
  <si>
    <t>Collarts (Australian College of the Arts)</t>
  </si>
  <si>
    <t>42</t>
  </si>
  <si>
    <t>30</t>
  </si>
  <si>
    <t>12</t>
  </si>
  <si>
    <t>Eastern College Australia</t>
  </si>
  <si>
    <t>Elite Education Institute</t>
  </si>
  <si>
    <t>Endeavour College of Natural Health</t>
  </si>
  <si>
    <t>190</t>
  </si>
  <si>
    <t>162</t>
  </si>
  <si>
    <t>78</t>
  </si>
  <si>
    <t>Excelsia College</t>
  </si>
  <si>
    <t>Health Education &amp; Training Institute</t>
  </si>
  <si>
    <t>29</t>
  </si>
  <si>
    <t>19</t>
  </si>
  <si>
    <t>Holmes Institute</t>
  </si>
  <si>
    <t>392</t>
  </si>
  <si>
    <t>334</t>
  </si>
  <si>
    <t>Holmesglen Institute</t>
  </si>
  <si>
    <t>International College of Hotel Management</t>
  </si>
  <si>
    <t>International College of Management, Sydney</t>
  </si>
  <si>
    <t>80</t>
  </si>
  <si>
    <t>68</t>
  </si>
  <si>
    <t>20</t>
  </si>
  <si>
    <t>Jazz Music Institute</t>
  </si>
  <si>
    <t>Kaplan Business School</t>
  </si>
  <si>
    <t>237</t>
  </si>
  <si>
    <t>210</t>
  </si>
  <si>
    <t>72</t>
  </si>
  <si>
    <t>Kaplan Higher Education Pty Ltd</t>
  </si>
  <si>
    <t>200</t>
  </si>
  <si>
    <t>157</t>
  </si>
  <si>
    <t>57</t>
  </si>
  <si>
    <t>King's Own Institute</t>
  </si>
  <si>
    <t>231</t>
  </si>
  <si>
    <t>201</t>
  </si>
  <si>
    <t>31.3</t>
  </si>
  <si>
    <t>LCI Melbourne</t>
  </si>
  <si>
    <t>Le Cordon Bleu Australia</t>
  </si>
  <si>
    <t>Macleay College</t>
  </si>
  <si>
    <t>Marcus Oldham College</t>
  </si>
  <si>
    <t>Melbourne Institute of Technology</t>
  </si>
  <si>
    <t>119</t>
  </si>
  <si>
    <t>105</t>
  </si>
  <si>
    <t>31</t>
  </si>
  <si>
    <t>29.5</t>
  </si>
  <si>
    <t>Melbourne Polytechnic</t>
  </si>
  <si>
    <t>71</t>
  </si>
  <si>
    <t>66</t>
  </si>
  <si>
    <t>21</t>
  </si>
  <si>
    <t>Montessori World Educational Institute (Australia)</t>
  </si>
  <si>
    <t>Moore Theological College</t>
  </si>
  <si>
    <t>49</t>
  </si>
  <si>
    <t>46</t>
  </si>
  <si>
    <t>Morling College</t>
  </si>
  <si>
    <t>Nan Tien Institute</t>
  </si>
  <si>
    <t>National Art School</t>
  </si>
  <si>
    <t>40</t>
  </si>
  <si>
    <t>Perth Bible College</t>
  </si>
  <si>
    <t>Photography Studies College (Melbourne)</t>
  </si>
  <si>
    <t>SAE Institute</t>
  </si>
  <si>
    <t>181</t>
  </si>
  <si>
    <t>Stott's College</t>
  </si>
  <si>
    <t>Study Group Australia Pty Limited</t>
  </si>
  <si>
    <t>11</t>
  </si>
  <si>
    <t>Sydney College of Divinity</t>
  </si>
  <si>
    <t>62</t>
  </si>
  <si>
    <t>33</t>
  </si>
  <si>
    <t>53.2</t>
  </si>
  <si>
    <t>Tabor College of Higher Education</t>
  </si>
  <si>
    <t>36</t>
  </si>
  <si>
    <t>TAFE NSW</t>
  </si>
  <si>
    <t>TAFE Queensland</t>
  </si>
  <si>
    <t>TAFE South Australia</t>
  </si>
  <si>
    <t>The Australian College of Physical Education</t>
  </si>
  <si>
    <t>23</t>
  </si>
  <si>
    <t>The Australian Institute of Music</t>
  </si>
  <si>
    <t>97</t>
  </si>
  <si>
    <t>44</t>
  </si>
  <si>
    <t>The Cairnmillar Institute</t>
  </si>
  <si>
    <t>17</t>
  </si>
  <si>
    <t>The College of Law Limited</t>
  </si>
  <si>
    <t>621</t>
  </si>
  <si>
    <t>505</t>
  </si>
  <si>
    <t>250</t>
  </si>
  <si>
    <t>The MIECAT Institute</t>
  </si>
  <si>
    <t>27</t>
  </si>
  <si>
    <t>Think Education</t>
  </si>
  <si>
    <t>180</t>
  </si>
  <si>
    <t>69</t>
  </si>
  <si>
    <t>UOW College</t>
  </si>
  <si>
    <t>UTS College</t>
  </si>
  <si>
    <t>312</t>
  </si>
  <si>
    <t>284</t>
  </si>
  <si>
    <t>53</t>
  </si>
  <si>
    <t>Whitehouse Institute of Design, Australia</t>
  </si>
  <si>
    <t>William Angliss Institute</t>
  </si>
  <si>
    <t>35.0</t>
  </si>
  <si>
    <t>All NUHEIs</t>
  </si>
  <si>
    <t>1285</t>
  </si>
  <si>
    <t>1150</t>
  </si>
  <si>
    <t>583</t>
  </si>
  <si>
    <t>229</t>
  </si>
  <si>
    <t>207</t>
  </si>
  <si>
    <t>46.9</t>
  </si>
  <si>
    <t>714</t>
  </si>
  <si>
    <t>618</t>
  </si>
  <si>
    <t>348</t>
  </si>
  <si>
    <t>419</t>
  </si>
  <si>
    <t>371</t>
  </si>
  <si>
    <t>194</t>
  </si>
  <si>
    <t>1292</t>
  </si>
  <si>
    <t>1138</t>
  </si>
  <si>
    <t>563</t>
  </si>
  <si>
    <t>1399</t>
  </si>
  <si>
    <t>1213</t>
  </si>
  <si>
    <t>1983</t>
  </si>
  <si>
    <t>1056</t>
  </si>
  <si>
    <t>953</t>
  </si>
  <si>
    <t>821</t>
  </si>
  <si>
    <t>503</t>
  </si>
  <si>
    <t>61.3</t>
  </si>
  <si>
    <t>562</t>
  </si>
  <si>
    <t>490</t>
  </si>
  <si>
    <t>218</t>
  </si>
  <si>
    <t>44.5</t>
  </si>
  <si>
    <t>1050</t>
  </si>
  <si>
    <t>994</t>
  </si>
  <si>
    <t>423</t>
  </si>
  <si>
    <t>1881</t>
  </si>
  <si>
    <t>1642</t>
  </si>
  <si>
    <t>753</t>
  </si>
  <si>
    <t>679</t>
  </si>
  <si>
    <t>612</t>
  </si>
  <si>
    <t>337</t>
  </si>
  <si>
    <t>55.1</t>
  </si>
  <si>
    <t>1368</t>
  </si>
  <si>
    <t>1202</t>
  </si>
  <si>
    <t>589</t>
  </si>
  <si>
    <t>49.0</t>
  </si>
  <si>
    <t>1600</t>
  </si>
  <si>
    <t>1381</t>
  </si>
  <si>
    <t>545</t>
  </si>
  <si>
    <t>3034</t>
  </si>
  <si>
    <t>2585</t>
  </si>
  <si>
    <t>1297</t>
  </si>
  <si>
    <t>625</t>
  </si>
  <si>
    <t>542</t>
  </si>
  <si>
    <t>247</t>
  </si>
  <si>
    <t>1258</t>
  </si>
  <si>
    <t>1161</t>
  </si>
  <si>
    <t>639</t>
  </si>
  <si>
    <t>2346</t>
  </si>
  <si>
    <t>2036</t>
  </si>
  <si>
    <t>849</t>
  </si>
  <si>
    <t>565</t>
  </si>
  <si>
    <t>502</t>
  </si>
  <si>
    <t>1199</t>
  </si>
  <si>
    <t>1055</t>
  </si>
  <si>
    <t>482</t>
  </si>
  <si>
    <t>512</t>
  </si>
  <si>
    <t>461</t>
  </si>
  <si>
    <t>267</t>
  </si>
  <si>
    <t>1137</t>
  </si>
  <si>
    <t>573</t>
  </si>
  <si>
    <t>50.4</t>
  </si>
  <si>
    <t>2008</t>
  </si>
  <si>
    <t>1804</t>
  </si>
  <si>
    <t>912</t>
  </si>
  <si>
    <t>434</t>
  </si>
  <si>
    <t>44.7</t>
  </si>
  <si>
    <t>2701</t>
  </si>
  <si>
    <t>2491</t>
  </si>
  <si>
    <t>1413</t>
  </si>
  <si>
    <t>1136</t>
  </si>
  <si>
    <t>1037</t>
  </si>
  <si>
    <t>476</t>
  </si>
  <si>
    <t>1470</t>
  </si>
  <si>
    <t>1270</t>
  </si>
  <si>
    <t>591</t>
  </si>
  <si>
    <t>982</t>
  </si>
  <si>
    <t>384</t>
  </si>
  <si>
    <t>290</t>
  </si>
  <si>
    <t>234</t>
  </si>
  <si>
    <t>81</t>
  </si>
  <si>
    <t>659</t>
  </si>
  <si>
    <t>586</t>
  </si>
  <si>
    <t>304</t>
  </si>
  <si>
    <t>51.9</t>
  </si>
  <si>
    <t>38</t>
  </si>
  <si>
    <t>51.6</t>
  </si>
  <si>
    <t>1014</t>
  </si>
  <si>
    <t>897</t>
  </si>
  <si>
    <t>493</t>
  </si>
  <si>
    <t>1324</t>
  </si>
  <si>
    <t>1247</t>
  </si>
  <si>
    <t>472</t>
  </si>
  <si>
    <t>1176</t>
  </si>
  <si>
    <t>1051</t>
  </si>
  <si>
    <t>518</t>
  </si>
  <si>
    <t>324</t>
  </si>
  <si>
    <t>170</t>
  </si>
  <si>
    <t>1420</t>
  </si>
  <si>
    <t>1302</t>
  </si>
  <si>
    <t>663</t>
  </si>
  <si>
    <t>1245</t>
  </si>
  <si>
    <t>1072</t>
  </si>
  <si>
    <t>466</t>
  </si>
  <si>
    <t>643</t>
  </si>
  <si>
    <t>354</t>
  </si>
  <si>
    <t>830</t>
  </si>
  <si>
    <t>341</t>
  </si>
  <si>
    <t>688</t>
  </si>
  <si>
    <t>266</t>
  </si>
  <si>
    <t>1575</t>
  </si>
  <si>
    <t>1382</t>
  </si>
  <si>
    <t>520</t>
  </si>
  <si>
    <t>46794</t>
  </si>
  <si>
    <t>41337</t>
  </si>
  <si>
    <t>19975</t>
  </si>
  <si>
    <t>48.3</t>
  </si>
  <si>
    <t>57.4</t>
  </si>
  <si>
    <t>41.2</t>
  </si>
  <si>
    <t>140</t>
  </si>
  <si>
    <t>114</t>
  </si>
  <si>
    <t>64</t>
  </si>
  <si>
    <t>85</t>
  </si>
  <si>
    <t>76</t>
  </si>
  <si>
    <t>46.2</t>
  </si>
  <si>
    <t>101</t>
  </si>
  <si>
    <t>86</t>
  </si>
  <si>
    <t>33.7</t>
  </si>
  <si>
    <t>48</t>
  </si>
  <si>
    <t>94</t>
  </si>
  <si>
    <t>112</t>
  </si>
  <si>
    <t>99</t>
  </si>
  <si>
    <t>24</t>
  </si>
  <si>
    <t>45</t>
  </si>
  <si>
    <t>90</t>
  </si>
  <si>
    <t>82</t>
  </si>
  <si>
    <t>173</t>
  </si>
  <si>
    <t>150</t>
  </si>
  <si>
    <t>65</t>
  </si>
  <si>
    <t>2655</t>
  </si>
  <si>
    <t>2272</t>
  </si>
  <si>
    <t>911</t>
  </si>
  <si>
    <t>40.1</t>
  </si>
  <si>
    <t>439</t>
  </si>
  <si>
    <t>263</t>
  </si>
  <si>
    <t>206</t>
  </si>
  <si>
    <t>178</t>
  </si>
  <si>
    <t>44.9</t>
  </si>
  <si>
    <t>480</t>
  </si>
  <si>
    <t>437</t>
  </si>
  <si>
    <t>169</t>
  </si>
  <si>
    <t>227</t>
  </si>
  <si>
    <t>196</t>
  </si>
  <si>
    <t>91</t>
  </si>
  <si>
    <t>1421</t>
  </si>
  <si>
    <t>1241</t>
  </si>
  <si>
    <t>667</t>
  </si>
  <si>
    <t>594</t>
  </si>
  <si>
    <t>302</t>
  </si>
  <si>
    <t>1392</t>
  </si>
  <si>
    <t>695</t>
  </si>
  <si>
    <t>692</t>
  </si>
  <si>
    <t>605</t>
  </si>
  <si>
    <t>349</t>
  </si>
  <si>
    <t>57.7</t>
  </si>
  <si>
    <t>399</t>
  </si>
  <si>
    <t>345</t>
  </si>
  <si>
    <t>139</t>
  </si>
  <si>
    <t>796</t>
  </si>
  <si>
    <t>756</t>
  </si>
  <si>
    <t>1135</t>
  </si>
  <si>
    <t>1020</t>
  </si>
  <si>
    <t>553</t>
  </si>
  <si>
    <t>380</t>
  </si>
  <si>
    <t>336</t>
  </si>
  <si>
    <t>192</t>
  </si>
  <si>
    <t>636</t>
  </si>
  <si>
    <t>286</t>
  </si>
  <si>
    <t>49.8</t>
  </si>
  <si>
    <t>795</t>
  </si>
  <si>
    <t>703</t>
  </si>
  <si>
    <t>313</t>
  </si>
  <si>
    <t>1868</t>
  </si>
  <si>
    <t>1633</t>
  </si>
  <si>
    <t>775</t>
  </si>
  <si>
    <t>47.5</t>
  </si>
  <si>
    <t>264</t>
  </si>
  <si>
    <t>132</t>
  </si>
  <si>
    <t>685</t>
  </si>
  <si>
    <t>350</t>
  </si>
  <si>
    <t>56.2</t>
  </si>
  <si>
    <t>1157</t>
  </si>
  <si>
    <t>492</t>
  </si>
  <si>
    <t>260</t>
  </si>
  <si>
    <t>55.4</t>
  </si>
  <si>
    <t>590</t>
  </si>
  <si>
    <t>517</t>
  </si>
  <si>
    <t>224</t>
  </si>
  <si>
    <t>720</t>
  </si>
  <si>
    <t>653</t>
  </si>
  <si>
    <t>318</t>
  </si>
  <si>
    <t>552</t>
  </si>
  <si>
    <t>3122</t>
  </si>
  <si>
    <t>2803</t>
  </si>
  <si>
    <t>1474</t>
  </si>
  <si>
    <t>205</t>
  </si>
  <si>
    <t>113</t>
  </si>
  <si>
    <t>1205</t>
  </si>
  <si>
    <t>1144</t>
  </si>
  <si>
    <t>613</t>
  </si>
  <si>
    <t>456</t>
  </si>
  <si>
    <t>411</t>
  </si>
  <si>
    <t>189</t>
  </si>
  <si>
    <t>46.0</t>
  </si>
  <si>
    <t>1653</t>
  </si>
  <si>
    <t>1473</t>
  </si>
  <si>
    <t>680</t>
  </si>
  <si>
    <t>578</t>
  </si>
  <si>
    <t>507</t>
  </si>
  <si>
    <t>53.8</t>
  </si>
  <si>
    <t>152</t>
  </si>
  <si>
    <t>277</t>
  </si>
  <si>
    <t>251</t>
  </si>
  <si>
    <t>137</t>
  </si>
  <si>
    <t>54.6</t>
  </si>
  <si>
    <t>67</t>
  </si>
  <si>
    <t>719</t>
  </si>
  <si>
    <t>645</t>
  </si>
  <si>
    <t>377</t>
  </si>
  <si>
    <t>1117</t>
  </si>
  <si>
    <t>1043</t>
  </si>
  <si>
    <t>359</t>
  </si>
  <si>
    <t>724</t>
  </si>
  <si>
    <t>651</t>
  </si>
  <si>
    <t>292</t>
  </si>
  <si>
    <t>235</t>
  </si>
  <si>
    <t>932</t>
  </si>
  <si>
    <t>779</t>
  </si>
  <si>
    <t>674</t>
  </si>
  <si>
    <t>268</t>
  </si>
  <si>
    <t>219</t>
  </si>
  <si>
    <t>204</t>
  </si>
  <si>
    <t>447</t>
  </si>
  <si>
    <t>176</t>
  </si>
  <si>
    <t>391</t>
  </si>
  <si>
    <t>320</t>
  </si>
  <si>
    <t>143</t>
  </si>
  <si>
    <t>426</t>
  </si>
  <si>
    <t>175</t>
  </si>
  <si>
    <t>29683</t>
  </si>
  <si>
    <t>26520</t>
  </si>
  <si>
    <t>13030</t>
  </si>
  <si>
    <t>83</t>
  </si>
  <si>
    <t>115</t>
  </si>
  <si>
    <t>118</t>
  </si>
  <si>
    <t>709</t>
  </si>
  <si>
    <t>620</t>
  </si>
  <si>
    <t>307</t>
  </si>
  <si>
    <t>39</t>
  </si>
  <si>
    <t>291</t>
  </si>
  <si>
    <t>248</t>
  </si>
  <si>
    <t>153</t>
  </si>
  <si>
    <t>102</t>
  </si>
  <si>
    <t>15</t>
  </si>
  <si>
    <t>2859</t>
  </si>
  <si>
    <t>2459</t>
  </si>
  <si>
    <t>62.5</t>
  </si>
  <si>
    <t>146</t>
  </si>
  <si>
    <t>130</t>
  </si>
  <si>
    <t>142</t>
  </si>
  <si>
    <t>128</t>
  </si>
  <si>
    <t>75.5</t>
  </si>
  <si>
    <t>106</t>
  </si>
  <si>
    <t>188</t>
  </si>
  <si>
    <t>55.9</t>
  </si>
  <si>
    <t>110</t>
  </si>
  <si>
    <t>256</t>
  </si>
  <si>
    <t>138</t>
  </si>
  <si>
    <t>352</t>
  </si>
  <si>
    <t>225</t>
  </si>
  <si>
    <t>184</t>
  </si>
  <si>
    <t>165</t>
  </si>
  <si>
    <t>47.4</t>
  </si>
  <si>
    <t>125</t>
  </si>
  <si>
    <t>164</t>
  </si>
  <si>
    <t>365</t>
  </si>
  <si>
    <t>340</t>
  </si>
  <si>
    <t>212</t>
  </si>
  <si>
    <t>366</t>
  </si>
  <si>
    <t>47</t>
  </si>
  <si>
    <t>321</t>
  </si>
  <si>
    <t>195</t>
  </si>
  <si>
    <t>60.7</t>
  </si>
  <si>
    <t>74</t>
  </si>
  <si>
    <t>222</t>
  </si>
  <si>
    <t>92</t>
  </si>
  <si>
    <t>60.2</t>
  </si>
  <si>
    <t>87</t>
  </si>
  <si>
    <t>76.2</t>
  </si>
  <si>
    <t>4647</t>
  </si>
  <si>
    <t>4270</t>
  </si>
  <si>
    <t>2604</t>
  </si>
  <si>
    <t>61.0</t>
  </si>
  <si>
    <t>Total approached (%)</t>
  </si>
  <si>
    <t>Final in-scope (%)</t>
  </si>
  <si>
    <t>Respondents</t>
  </si>
  <si>
    <t>Respondents (%)</t>
  </si>
  <si>
    <t>Respondents (%) in study area</t>
  </si>
  <si>
    <t>6926</t>
  </si>
  <si>
    <t>6232</t>
  </si>
  <si>
    <t>3440</t>
  </si>
  <si>
    <t>181.16</t>
  </si>
  <si>
    <t>3834</t>
  </si>
  <si>
    <t>3332</t>
  </si>
  <si>
    <t>1365</t>
  </si>
  <si>
    <t>244.1</t>
  </si>
  <si>
    <t>5398</t>
  </si>
  <si>
    <t>4800</t>
  </si>
  <si>
    <t>2013</t>
  </si>
  <si>
    <t>238.45</t>
  </si>
  <si>
    <t>1901</t>
  </si>
  <si>
    <t>1654</t>
  </si>
  <si>
    <t>231.65</t>
  </si>
  <si>
    <t>1528</t>
  </si>
  <si>
    <t>1361</t>
  </si>
  <si>
    <t>752</t>
  </si>
  <si>
    <t>180.98</t>
  </si>
  <si>
    <t>5759</t>
  </si>
  <si>
    <t>5141</t>
  </si>
  <si>
    <t>2791</t>
  </si>
  <si>
    <t>184.2</t>
  </si>
  <si>
    <t>1694</t>
  </si>
  <si>
    <t>1522</t>
  </si>
  <si>
    <t>876</t>
  </si>
  <si>
    <t>173.74</t>
  </si>
  <si>
    <t>5966</t>
  </si>
  <si>
    <t>5285</t>
  </si>
  <si>
    <t>2605</t>
  </si>
  <si>
    <t>202.88</t>
  </si>
  <si>
    <t>483</t>
  </si>
  <si>
    <t>425</t>
  </si>
  <si>
    <t>200.47</t>
  </si>
  <si>
    <t>311</t>
  </si>
  <si>
    <t>120</t>
  </si>
  <si>
    <t>216.67</t>
  </si>
  <si>
    <t>409</t>
  </si>
  <si>
    <t>374</t>
  </si>
  <si>
    <t>209</t>
  </si>
  <si>
    <t>178.95</t>
  </si>
  <si>
    <t>1317</t>
  </si>
  <si>
    <t>1192</t>
  </si>
  <si>
    <t>654</t>
  </si>
  <si>
    <t>182.26</t>
  </si>
  <si>
    <t>7710</t>
  </si>
  <si>
    <t>7039</t>
  </si>
  <si>
    <t>3785</t>
  </si>
  <si>
    <t>185.97</t>
  </si>
  <si>
    <t>19113</t>
  </si>
  <si>
    <t>16754</t>
  </si>
  <si>
    <t>6506</t>
  </si>
  <si>
    <t>257.52</t>
  </si>
  <si>
    <t>7753</t>
  </si>
  <si>
    <t>6941</t>
  </si>
  <si>
    <t>3903</t>
  </si>
  <si>
    <t>177.84</t>
  </si>
  <si>
    <t>2027</t>
  </si>
  <si>
    <t>1835</t>
  </si>
  <si>
    <t>1090</t>
  </si>
  <si>
    <t>168.35</t>
  </si>
  <si>
    <t>3830</t>
  </si>
  <si>
    <t>3451</t>
  </si>
  <si>
    <t>2035</t>
  </si>
  <si>
    <t>169.58</t>
  </si>
  <si>
    <t>4331</t>
  </si>
  <si>
    <t>3746</t>
  </si>
  <si>
    <t>197.68</t>
  </si>
  <si>
    <t>3285</t>
  </si>
  <si>
    <t>2827</t>
  </si>
  <si>
    <t>1343</t>
  </si>
  <si>
    <t>210.5</t>
  </si>
  <si>
    <t>2777</t>
  </si>
  <si>
    <t>2433</t>
  </si>
  <si>
    <t>1231</t>
  </si>
  <si>
    <t>197.64</t>
  </si>
  <si>
    <t>257</t>
  </si>
  <si>
    <t>231.53</t>
  </si>
  <si>
    <t>204.15</t>
  </si>
  <si>
    <t>5038</t>
  </si>
  <si>
    <t>4506</t>
  </si>
  <si>
    <t>2448</t>
  </si>
  <si>
    <t>184.07</t>
  </si>
  <si>
    <t>1797</t>
  </si>
  <si>
    <t>1567</t>
  </si>
  <si>
    <t>704</t>
  </si>
  <si>
    <t>222.59</t>
  </si>
  <si>
    <t>3040</t>
  </si>
  <si>
    <t>2676</t>
  </si>
  <si>
    <t>1206</t>
  </si>
  <si>
    <t>221.89</t>
  </si>
  <si>
    <t>1079</t>
  </si>
  <si>
    <t>930</t>
  </si>
  <si>
    <t>382</t>
  </si>
  <si>
    <t>243.46</t>
  </si>
  <si>
    <t>839</t>
  </si>
  <si>
    <t>736</t>
  </si>
  <si>
    <t>396</t>
  </si>
  <si>
    <t>185.86</t>
  </si>
  <si>
    <t>3390</t>
  </si>
  <si>
    <t>2999</t>
  </si>
  <si>
    <t>1512</t>
  </si>
  <si>
    <t>198.35</t>
  </si>
  <si>
    <t>610</t>
  </si>
  <si>
    <t>339</t>
  </si>
  <si>
    <t>179.94</t>
  </si>
  <si>
    <t>4280</t>
  </si>
  <si>
    <t>3786</t>
  </si>
  <si>
    <t>1826</t>
  </si>
  <si>
    <t>207.34</t>
  </si>
  <si>
    <t>300</t>
  </si>
  <si>
    <t>124</t>
  </si>
  <si>
    <t>206.45</t>
  </si>
  <si>
    <t>144</t>
  </si>
  <si>
    <t>288</t>
  </si>
  <si>
    <t>177.7</t>
  </si>
  <si>
    <t>964</t>
  </si>
  <si>
    <t>873</t>
  </si>
  <si>
    <t>184.96</t>
  </si>
  <si>
    <t>2983</t>
  </si>
  <si>
    <t>2704</t>
  </si>
  <si>
    <t>1248</t>
  </si>
  <si>
    <t>8774</t>
  </si>
  <si>
    <t>7645</t>
  </si>
  <si>
    <t>2772</t>
  </si>
  <si>
    <t>275.79</t>
  </si>
  <si>
    <t>4944</t>
  </si>
  <si>
    <t>4393</t>
  </si>
  <si>
    <t>2370</t>
  </si>
  <si>
    <t>185.36</t>
  </si>
  <si>
    <t>970</t>
  </si>
  <si>
    <t>877</t>
  </si>
  <si>
    <t>178.98</t>
  </si>
  <si>
    <t>2654</t>
  </si>
  <si>
    <t>2392</t>
  </si>
  <si>
    <t>1358</t>
  </si>
  <si>
    <t>176.14</t>
  </si>
  <si>
    <t>2151</t>
  </si>
  <si>
    <t>1865</t>
  </si>
  <si>
    <t>941</t>
  </si>
  <si>
    <t>198.19</t>
  </si>
  <si>
    <t>2709</t>
  </si>
  <si>
    <t>217.73</t>
  </si>
  <si>
    <t>2221</t>
  </si>
  <si>
    <t>1940</t>
  </si>
  <si>
    <t>974</t>
  </si>
  <si>
    <t>199.18</t>
  </si>
  <si>
    <t>179</t>
  </si>
  <si>
    <t>263.16</t>
  </si>
  <si>
    <t>49449</t>
  </si>
  <si>
    <t>43609</t>
  </si>
  <si>
    <t>20886</t>
  </si>
  <si>
    <t>208.8</t>
  </si>
  <si>
    <t>854</t>
  </si>
  <si>
    <t>772</t>
  </si>
  <si>
    <t>417</t>
  </si>
  <si>
    <t>185.13</t>
  </si>
  <si>
    <t>1880</t>
  </si>
  <si>
    <t>1622</t>
  </si>
  <si>
    <t>276.79</t>
  </si>
  <si>
    <t>1724</t>
  </si>
  <si>
    <t>1544</t>
  </si>
  <si>
    <t>279.71</t>
  </si>
  <si>
    <t>223.68</t>
  </si>
  <si>
    <t>459</t>
  </si>
  <si>
    <t>182.1</t>
  </si>
  <si>
    <t>2147</t>
  </si>
  <si>
    <t>170.47</t>
  </si>
  <si>
    <t>637</t>
  </si>
  <si>
    <t>373</t>
  </si>
  <si>
    <t>170.78</t>
  </si>
  <si>
    <t>1637</t>
  </si>
  <si>
    <t>1455</t>
  </si>
  <si>
    <t>193.23</t>
  </si>
  <si>
    <t>203.17</t>
  </si>
  <si>
    <t>214.58</t>
  </si>
  <si>
    <t>167.39</t>
  </si>
  <si>
    <t>327</t>
  </si>
  <si>
    <t>296</t>
  </si>
  <si>
    <t>175.15</t>
  </si>
  <si>
    <t>4433</t>
  </si>
  <si>
    <t>4063</t>
  </si>
  <si>
    <t>2353</t>
  </si>
  <si>
    <t>172.67</t>
  </si>
  <si>
    <t>10024</t>
  </si>
  <si>
    <t>8822</t>
  </si>
  <si>
    <t>3559</t>
  </si>
  <si>
    <t>247.88</t>
  </si>
  <si>
    <t>2109</t>
  </si>
  <si>
    <t>1900</t>
  </si>
  <si>
    <t>1080</t>
  </si>
  <si>
    <t>175.93</t>
  </si>
  <si>
    <t>1036</t>
  </si>
  <si>
    <t>940</t>
  </si>
  <si>
    <t>588</t>
  </si>
  <si>
    <t>159.86</t>
  </si>
  <si>
    <t>971</t>
  </si>
  <si>
    <t>869</t>
  </si>
  <si>
    <t>546</t>
  </si>
  <si>
    <t>159.16</t>
  </si>
  <si>
    <t>2113</t>
  </si>
  <si>
    <t>1817</t>
  </si>
  <si>
    <t>910</t>
  </si>
  <si>
    <t>199.67</t>
  </si>
  <si>
    <t>363</t>
  </si>
  <si>
    <t>200.55</t>
  </si>
  <si>
    <t>486</t>
  </si>
  <si>
    <t>433</t>
  </si>
  <si>
    <t>213</t>
  </si>
  <si>
    <t>203.29</t>
  </si>
  <si>
    <t>206.12</t>
  </si>
  <si>
    <t>32542</t>
  </si>
  <si>
    <t>28979</t>
  </si>
  <si>
    <t>14157</t>
  </si>
  <si>
    <t>204.7</t>
  </si>
  <si>
    <t>1034</t>
  </si>
  <si>
    <t>954</t>
  </si>
  <si>
    <t>575</t>
  </si>
  <si>
    <t>165.91</t>
  </si>
  <si>
    <t>75</t>
  </si>
  <si>
    <t>190.67</t>
  </si>
  <si>
    <t>634</t>
  </si>
  <si>
    <t>580</t>
  </si>
  <si>
    <t>255</t>
  </si>
  <si>
    <t>227.45</t>
  </si>
  <si>
    <t>157.14</t>
  </si>
  <si>
    <t>230</t>
  </si>
  <si>
    <t>208</t>
  </si>
  <si>
    <t>127</t>
  </si>
  <si>
    <t>163.78</t>
  </si>
  <si>
    <t>202</t>
  </si>
  <si>
    <t>141</t>
  </si>
  <si>
    <t>143.26</t>
  </si>
  <si>
    <t>275</t>
  </si>
  <si>
    <t>167.68</t>
  </si>
  <si>
    <t>169.23</t>
  </si>
  <si>
    <t>25</t>
  </si>
  <si>
    <t>162.5</t>
  </si>
  <si>
    <t>226.67</t>
  </si>
  <si>
    <t>176.92</t>
  </si>
  <si>
    <t>272</t>
  </si>
  <si>
    <t>147.83</t>
  </si>
  <si>
    <t>315</t>
  </si>
  <si>
    <t>287</t>
  </si>
  <si>
    <t>700</t>
  </si>
  <si>
    <t>453</t>
  </si>
  <si>
    <t>143.05</t>
  </si>
  <si>
    <t>131</t>
  </si>
  <si>
    <t>145.04</t>
  </si>
  <si>
    <t>145.45</t>
  </si>
  <si>
    <t>177</t>
  </si>
  <si>
    <t>167</t>
  </si>
  <si>
    <t>156.07</t>
  </si>
  <si>
    <t>136.36</t>
  </si>
  <si>
    <t>4650</t>
  </si>
  <si>
    <t>4273</t>
  </si>
  <si>
    <t>2607</t>
  </si>
  <si>
    <t>163.9</t>
  </si>
  <si>
    <t>GOS-L female domestic respondents: n</t>
  </si>
  <si>
    <t>GOS-L female domestic respondents: %</t>
  </si>
  <si>
    <t>Female domestic in-scope population: n</t>
  </si>
  <si>
    <t>Female domestic in-scope population: %</t>
  </si>
  <si>
    <t>Female domestic respondents (%) in study area</t>
  </si>
  <si>
    <t>GOS-L male respondents: n</t>
  </si>
  <si>
    <t>GOS-L male respondents: %</t>
  </si>
  <si>
    <t>Male in-scope population: n</t>
  </si>
  <si>
    <t>Male in-scope population: %</t>
  </si>
  <si>
    <t>Male respondents (%) in study area</t>
  </si>
  <si>
    <t>GOS-L domestic respondents: n</t>
  </si>
  <si>
    <t>GOS-L domestic respondents: %</t>
  </si>
  <si>
    <t>Domestic in-scope population: n</t>
  </si>
  <si>
    <t>Domestic in-scope population: %</t>
  </si>
  <si>
    <t>Domestic respondents (%) in study area</t>
  </si>
  <si>
    <t>1351</t>
  </si>
  <si>
    <t>2360</t>
  </si>
  <si>
    <t>57.25</t>
  </si>
  <si>
    <t>1656</t>
  </si>
  <si>
    <t>55.01</t>
  </si>
  <si>
    <t>2262</t>
  </si>
  <si>
    <t>4016</t>
  </si>
  <si>
    <t>56.32</t>
  </si>
  <si>
    <t>55.29</t>
  </si>
  <si>
    <t>843</t>
  </si>
  <si>
    <t>53.02</t>
  </si>
  <si>
    <t>53.47</t>
  </si>
  <si>
    <t>198</t>
  </si>
  <si>
    <t>360</t>
  </si>
  <si>
    <t>1615</t>
  </si>
  <si>
    <t>49.29</t>
  </si>
  <si>
    <t>1975</t>
  </si>
  <si>
    <t>50.33</t>
  </si>
  <si>
    <t>158</t>
  </si>
  <si>
    <t>44.63</t>
  </si>
  <si>
    <t>174</t>
  </si>
  <si>
    <t>45.79</t>
  </si>
  <si>
    <t>332</t>
  </si>
  <si>
    <t>734</t>
  </si>
  <si>
    <t>45.23</t>
  </si>
  <si>
    <t>246</t>
  </si>
  <si>
    <t>432</t>
  </si>
  <si>
    <t>56.94</t>
  </si>
  <si>
    <t>249</t>
  </si>
  <si>
    <t>51.41</t>
  </si>
  <si>
    <t>681</t>
  </si>
  <si>
    <t>54.92</t>
  </si>
  <si>
    <t>2105</t>
  </si>
  <si>
    <t>53.06</t>
  </si>
  <si>
    <t>343</t>
  </si>
  <si>
    <t>757</t>
  </si>
  <si>
    <t>45.31</t>
  </si>
  <si>
    <t>1460</t>
  </si>
  <si>
    <t>2862</t>
  </si>
  <si>
    <t>51.01</t>
  </si>
  <si>
    <t>199</t>
  </si>
  <si>
    <t>328</t>
  </si>
  <si>
    <t>60.67</t>
  </si>
  <si>
    <t>51.32</t>
  </si>
  <si>
    <t>1405</t>
  </si>
  <si>
    <t>2818</t>
  </si>
  <si>
    <t>49.86</t>
  </si>
  <si>
    <t>310</t>
  </si>
  <si>
    <t>44.19</t>
  </si>
  <si>
    <t>1542</t>
  </si>
  <si>
    <t>3128</t>
  </si>
  <si>
    <t>50.35</t>
  </si>
  <si>
    <t>54.72</t>
  </si>
  <si>
    <t>51.53</t>
  </si>
  <si>
    <t>45.74</t>
  </si>
  <si>
    <t>42.11</t>
  </si>
  <si>
    <t>59</t>
  </si>
  <si>
    <t>116</t>
  </si>
  <si>
    <t>193</t>
  </si>
  <si>
    <t>60.1</t>
  </si>
  <si>
    <t>48.78</t>
  </si>
  <si>
    <t>136</t>
  </si>
  <si>
    <t>58.12</t>
  </si>
  <si>
    <t>383</t>
  </si>
  <si>
    <t>55.91</t>
  </si>
  <si>
    <t>47.77</t>
  </si>
  <si>
    <t>458</t>
  </si>
  <si>
    <t>842</t>
  </si>
  <si>
    <t>54.39</t>
  </si>
  <si>
    <t>1041</t>
  </si>
  <si>
    <t>2215</t>
  </si>
  <si>
    <t>438</t>
  </si>
  <si>
    <t>41.32</t>
  </si>
  <si>
    <t>1222</t>
  </si>
  <si>
    <t>2653</t>
  </si>
  <si>
    <t>46.06</t>
  </si>
  <si>
    <t>1259</t>
  </si>
  <si>
    <t>2641</t>
  </si>
  <si>
    <t>47.67</t>
  </si>
  <si>
    <t>918</t>
  </si>
  <si>
    <t>14.8</t>
  </si>
  <si>
    <t>2117</t>
  </si>
  <si>
    <t>43.36</t>
  </si>
  <si>
    <t>2177</t>
  </si>
  <si>
    <t>4758</t>
  </si>
  <si>
    <t>45.75</t>
  </si>
  <si>
    <t>1563</t>
  </si>
  <si>
    <t>2806</t>
  </si>
  <si>
    <t>55.7</t>
  </si>
  <si>
    <t>717</t>
  </si>
  <si>
    <t>1312</t>
  </si>
  <si>
    <t>54.65</t>
  </si>
  <si>
    <t>2280</t>
  </si>
  <si>
    <t>4118</t>
  </si>
  <si>
    <t>55.37</t>
  </si>
  <si>
    <t>748</t>
  </si>
  <si>
    <t>58.42</t>
  </si>
  <si>
    <t>479</t>
  </si>
  <si>
    <t>845</t>
  </si>
  <si>
    <t>56.69</t>
  </si>
  <si>
    <t>1060</t>
  </si>
  <si>
    <t>1808</t>
  </si>
  <si>
    <t>58.63</t>
  </si>
  <si>
    <t>460</t>
  </si>
  <si>
    <t>54.13</t>
  </si>
  <si>
    <t>1309</t>
  </si>
  <si>
    <t>2268</t>
  </si>
  <si>
    <t>57.72</t>
  </si>
  <si>
    <t>576</t>
  </si>
  <si>
    <t>1142</t>
  </si>
  <si>
    <t>50.44</t>
  </si>
  <si>
    <t>351</t>
  </si>
  <si>
    <t>661</t>
  </si>
  <si>
    <t>53.1</t>
  </si>
  <si>
    <t>927</t>
  </si>
  <si>
    <t>1803</t>
  </si>
  <si>
    <t>699</t>
  </si>
  <si>
    <t>1443</t>
  </si>
  <si>
    <t>48.44</t>
  </si>
  <si>
    <t>299</t>
  </si>
  <si>
    <t>660</t>
  </si>
  <si>
    <t>998</t>
  </si>
  <si>
    <t>2103</t>
  </si>
  <si>
    <t>47.46</t>
  </si>
  <si>
    <t>668</t>
  </si>
  <si>
    <t>1226</t>
  </si>
  <si>
    <t>54.49</t>
  </si>
  <si>
    <t>525</t>
  </si>
  <si>
    <t>47.81</t>
  </si>
  <si>
    <t>919</t>
  </si>
  <si>
    <t>1751</t>
  </si>
  <si>
    <t>52.48</t>
  </si>
  <si>
    <t>41.07</t>
  </si>
  <si>
    <t>126</t>
  </si>
  <si>
    <t>40.48</t>
  </si>
  <si>
    <t>12734</t>
  </si>
  <si>
    <t>24179</t>
  </si>
  <si>
    <t>52.67</t>
  </si>
  <si>
    <t>6204</t>
  </si>
  <si>
    <t>12614</t>
  </si>
  <si>
    <t>49.18</t>
  </si>
  <si>
    <t>18938</t>
  </si>
  <si>
    <t>36793</t>
  </si>
  <si>
    <t>51.47</t>
  </si>
  <si>
    <t>160</t>
  </si>
  <si>
    <t>64.26</t>
  </si>
  <si>
    <t>216</t>
  </si>
  <si>
    <t>59.26</t>
  </si>
  <si>
    <t>465</t>
  </si>
  <si>
    <t>61.94</t>
  </si>
  <si>
    <t>48.54</t>
  </si>
  <si>
    <t>161</t>
  </si>
  <si>
    <t>279</t>
  </si>
  <si>
    <t>57.71</t>
  </si>
  <si>
    <t>211</t>
  </si>
  <si>
    <t>55.24</t>
  </si>
  <si>
    <t>46.23</t>
  </si>
  <si>
    <t>429</t>
  </si>
  <si>
    <t>45.45</t>
  </si>
  <si>
    <t>244</t>
  </si>
  <si>
    <t>535</t>
  </si>
  <si>
    <t>45.61</t>
  </si>
  <si>
    <t>54.55</t>
  </si>
  <si>
    <t>54.29</t>
  </si>
  <si>
    <t>191</t>
  </si>
  <si>
    <t>54.42</t>
  </si>
  <si>
    <t>60.76</t>
  </si>
  <si>
    <t>58.02</t>
  </si>
  <si>
    <t>239</t>
  </si>
  <si>
    <t>59.83</t>
  </si>
  <si>
    <t>1203</t>
  </si>
  <si>
    <t>62.51</t>
  </si>
  <si>
    <t>421</t>
  </si>
  <si>
    <t>54.87</t>
  </si>
  <si>
    <t>983</t>
  </si>
  <si>
    <t>1624</t>
  </si>
  <si>
    <t>60.53</t>
  </si>
  <si>
    <t>59.44</t>
  </si>
  <si>
    <t>117</t>
  </si>
  <si>
    <t>598</t>
  </si>
  <si>
    <t>58.53</t>
  </si>
  <si>
    <t>628</t>
  </si>
  <si>
    <t>1175</t>
  </si>
  <si>
    <t>53.45</t>
  </si>
  <si>
    <t>44.69</t>
  </si>
  <si>
    <t>708</t>
  </si>
  <si>
    <t>1354</t>
  </si>
  <si>
    <t>52.29</t>
  </si>
  <si>
    <t>44.59</t>
  </si>
  <si>
    <t>52.78</t>
  </si>
  <si>
    <t>52</t>
  </si>
  <si>
    <t>47.27</t>
  </si>
  <si>
    <t>38.78</t>
  </si>
  <si>
    <t>52.63</t>
  </si>
  <si>
    <t>44.83</t>
  </si>
  <si>
    <t>64.58</t>
  </si>
  <si>
    <t>63.64</t>
  </si>
  <si>
    <t>64.41</t>
  </si>
  <si>
    <t>100</t>
  </si>
  <si>
    <t>171</t>
  </si>
  <si>
    <t>58.48</t>
  </si>
  <si>
    <t>60.26</t>
  </si>
  <si>
    <t>147</t>
  </si>
  <si>
    <t>59.04</t>
  </si>
  <si>
    <t>1630</t>
  </si>
  <si>
    <t>2720</t>
  </si>
  <si>
    <t>59.93</t>
  </si>
  <si>
    <t>521</t>
  </si>
  <si>
    <t>893</t>
  </si>
  <si>
    <t>58.34</t>
  </si>
  <si>
    <t>3613</t>
  </si>
  <si>
    <t>59.54</t>
  </si>
  <si>
    <t>1054</t>
  </si>
  <si>
    <t>1910</t>
  </si>
  <si>
    <t>55.18</t>
  </si>
  <si>
    <t>2274</t>
  </si>
  <si>
    <t>52.73</t>
  </si>
  <si>
    <t>2253</t>
  </si>
  <si>
    <t>4184</t>
  </si>
  <si>
    <t>53.85</t>
  </si>
  <si>
    <t>917</t>
  </si>
  <si>
    <t>63.25</t>
  </si>
  <si>
    <t>467</t>
  </si>
  <si>
    <t>61.24</t>
  </si>
  <si>
    <t>866</t>
  </si>
  <si>
    <t>1384</t>
  </si>
  <si>
    <t>62.57</t>
  </si>
  <si>
    <t>443</t>
  </si>
  <si>
    <t>656</t>
  </si>
  <si>
    <t>67.53</t>
  </si>
  <si>
    <t>60.31</t>
  </si>
  <si>
    <t>522</t>
  </si>
  <si>
    <t>787</t>
  </si>
  <si>
    <t>66.33</t>
  </si>
  <si>
    <t>63.95</t>
  </si>
  <si>
    <t>532</t>
  </si>
  <si>
    <t>63.18</t>
  </si>
  <si>
    <t>935</t>
  </si>
  <si>
    <t>50.91</t>
  </si>
  <si>
    <t>347</t>
  </si>
  <si>
    <t>54.47</t>
  </si>
  <si>
    <t>823</t>
  </si>
  <si>
    <t>1572</t>
  </si>
  <si>
    <t>52.35</t>
  </si>
  <si>
    <t>172</t>
  </si>
  <si>
    <t>58.14</t>
  </si>
  <si>
    <t>135</t>
  </si>
  <si>
    <t>240</t>
  </si>
  <si>
    <t>56.25</t>
  </si>
  <si>
    <t>203</t>
  </si>
  <si>
    <t>63.05</t>
  </si>
  <si>
    <t>51.11</t>
  </si>
  <si>
    <t>293</t>
  </si>
  <si>
    <t>59.39</t>
  </si>
  <si>
    <t>70.59</t>
  </si>
  <si>
    <t>65.52</t>
  </si>
  <si>
    <t>67.39</t>
  </si>
  <si>
    <t>7117</t>
  </si>
  <si>
    <t>12133</t>
  </si>
  <si>
    <t>58.66</t>
  </si>
  <si>
    <t>3764</t>
  </si>
  <si>
    <t>6881</t>
  </si>
  <si>
    <t>10881</t>
  </si>
  <si>
    <t>19014</t>
  </si>
  <si>
    <t>57.23</t>
  </si>
  <si>
    <t>66.88</t>
  </si>
  <si>
    <t>254</t>
  </si>
  <si>
    <t>67.32</t>
  </si>
  <si>
    <t>67.08</t>
  </si>
  <si>
    <t>51.85</t>
  </si>
  <si>
    <t>70.73</t>
  </si>
  <si>
    <t>63.24</t>
  </si>
  <si>
    <t>46.27</t>
  </si>
  <si>
    <t>49.22</t>
  </si>
  <si>
    <t>48.46</t>
  </si>
  <si>
    <t>76.92</t>
  </si>
  <si>
    <t>57.89</t>
  </si>
  <si>
    <t>65.63</t>
  </si>
  <si>
    <t>54.05</t>
  </si>
  <si>
    <t>58.23</t>
  </si>
  <si>
    <t>73.47</t>
  </si>
  <si>
    <t>108</t>
  </si>
  <si>
    <t>71.05</t>
  </si>
  <si>
    <t>88</t>
  </si>
  <si>
    <t>64.71</t>
  </si>
  <si>
    <t>59.09</t>
  </si>
  <si>
    <t>62.87</t>
  </si>
  <si>
    <t>54.84</t>
  </si>
  <si>
    <t>58.97</t>
  </si>
  <si>
    <t>66.67</t>
  </si>
  <si>
    <t>0</t>
  </si>
  <si>
    <t>35.71</t>
  </si>
  <si>
    <t>36.36</t>
  </si>
  <si>
    <t>70.95</t>
  </si>
  <si>
    <t>77.97</t>
  </si>
  <si>
    <t>151</t>
  </si>
  <si>
    <t>72.95</t>
  </si>
  <si>
    <t>67.12</t>
  </si>
  <si>
    <t>64.18</t>
  </si>
  <si>
    <t>65.71</t>
  </si>
  <si>
    <t>74.84</t>
  </si>
  <si>
    <t>183</t>
  </si>
  <si>
    <t>75.41</t>
  </si>
  <si>
    <t>497</t>
  </si>
  <si>
    <t>75.05</t>
  </si>
  <si>
    <t>83.33</t>
  </si>
  <si>
    <t>68.75</t>
  </si>
  <si>
    <t>121</t>
  </si>
  <si>
    <t>76.03</t>
  </si>
  <si>
    <t>72.05</t>
  </si>
  <si>
    <t>73.91</t>
  </si>
  <si>
    <t>93.33</t>
  </si>
  <si>
    <t>81.58</t>
  </si>
  <si>
    <t>93</t>
  </si>
  <si>
    <t>70.97</t>
  </si>
  <si>
    <t>55.93</t>
  </si>
  <si>
    <t>65.13</t>
  </si>
  <si>
    <t>88.24</t>
  </si>
  <si>
    <t>1085</t>
  </si>
  <si>
    <t>1588</t>
  </si>
  <si>
    <t>68.32</t>
  </si>
  <si>
    <t>733</t>
  </si>
  <si>
    <t>1133</t>
  </si>
  <si>
    <t>1818</t>
  </si>
  <si>
    <t>2721</t>
  </si>
  <si>
    <t>66.81</t>
  </si>
  <si>
    <t>58.58</t>
  </si>
  <si>
    <t>740</t>
  </si>
  <si>
    <t>56.35</t>
  </si>
  <si>
    <t>1486</t>
  </si>
  <si>
    <t>57.47</t>
  </si>
  <si>
    <t>Mathematics</t>
  </si>
  <si>
    <t>69.23</t>
  </si>
  <si>
    <t>59.85</t>
  </si>
  <si>
    <t>Biological sciences</t>
  </si>
  <si>
    <t>531</t>
  </si>
  <si>
    <t>908</t>
  </si>
  <si>
    <t>444</t>
  </si>
  <si>
    <t>53.38</t>
  </si>
  <si>
    <t>768</t>
  </si>
  <si>
    <t>1352</t>
  </si>
  <si>
    <t>Medical sciences &amp; technology</t>
  </si>
  <si>
    <t>338</t>
  </si>
  <si>
    <t>641</t>
  </si>
  <si>
    <t>335</t>
  </si>
  <si>
    <t>52.24</t>
  </si>
  <si>
    <t>513</t>
  </si>
  <si>
    <t>976</t>
  </si>
  <si>
    <t>52.56</t>
  </si>
  <si>
    <t>Engineering - other</t>
  </si>
  <si>
    <t>59.82</t>
  </si>
  <si>
    <t>48.09</t>
  </si>
  <si>
    <t>331</t>
  </si>
  <si>
    <t>50.08</t>
  </si>
  <si>
    <t>Engineering - process &amp; resources</t>
  </si>
  <si>
    <t>51.59</t>
  </si>
  <si>
    <t>232</t>
  </si>
  <si>
    <t>Engineering - mechanical</t>
  </si>
  <si>
    <t>56.41</t>
  </si>
  <si>
    <t>236</t>
  </si>
  <si>
    <t>53.81</t>
  </si>
  <si>
    <t>149</t>
  </si>
  <si>
    <t>54.18</t>
  </si>
  <si>
    <t>Engineering - civil</t>
  </si>
  <si>
    <t>56.06</t>
  </si>
  <si>
    <t>305</t>
  </si>
  <si>
    <t>44.26</t>
  </si>
  <si>
    <t>46.36</t>
  </si>
  <si>
    <t>Engineering - electrical &amp; electronic</t>
  </si>
  <si>
    <t>133</t>
  </si>
  <si>
    <t>270</t>
  </si>
  <si>
    <t>49.26</t>
  </si>
  <si>
    <t>48.06</t>
  </si>
  <si>
    <t>Engineering - aerospace</t>
  </si>
  <si>
    <t>98</t>
  </si>
  <si>
    <t>57.14</t>
  </si>
  <si>
    <t>55.56</t>
  </si>
  <si>
    <t>Architecture &amp; urban environments</t>
  </si>
  <si>
    <t>44.82</t>
  </si>
  <si>
    <t>46.52</t>
  </si>
  <si>
    <t>Building &amp; construction</t>
  </si>
  <si>
    <t>42.31</t>
  </si>
  <si>
    <t>40.63</t>
  </si>
  <si>
    <t>Agriculture &amp; forestry</t>
  </si>
  <si>
    <t>57.8</t>
  </si>
  <si>
    <t>54.58</t>
  </si>
  <si>
    <t>Environmental studies</t>
  </si>
  <si>
    <t>259</t>
  </si>
  <si>
    <t>56.37</t>
  </si>
  <si>
    <t>408</t>
  </si>
  <si>
    <t>55.15</t>
  </si>
  <si>
    <t>961</t>
  </si>
  <si>
    <t>1828</t>
  </si>
  <si>
    <t>52.57</t>
  </si>
  <si>
    <t>697</t>
  </si>
  <si>
    <t>44.62</t>
  </si>
  <si>
    <t>1272</t>
  </si>
  <si>
    <t>2525</t>
  </si>
  <si>
    <t>50.38</t>
  </si>
  <si>
    <t>Public health</t>
  </si>
  <si>
    <t>156</t>
  </si>
  <si>
    <t>53.33</t>
  </si>
  <si>
    <t>55.79</t>
  </si>
  <si>
    <t>Physiotherapy</t>
  </si>
  <si>
    <t>54.83</t>
  </si>
  <si>
    <t>58</t>
  </si>
  <si>
    <t>47.93</t>
  </si>
  <si>
    <t>Occupational therapy</t>
  </si>
  <si>
    <t>241</t>
  </si>
  <si>
    <t>56.57</t>
  </si>
  <si>
    <t>47.22</t>
  </si>
  <si>
    <t>258</t>
  </si>
  <si>
    <t>462</t>
  </si>
  <si>
    <t>55.84</t>
  </si>
  <si>
    <t>Teacher education - other</t>
  </si>
  <si>
    <t>52.86</t>
  </si>
  <si>
    <t>572</t>
  </si>
  <si>
    <t>Teacher education - early childhood</t>
  </si>
  <si>
    <t>262</t>
  </si>
  <si>
    <t>44.56</t>
  </si>
  <si>
    <t>43.75</t>
  </si>
  <si>
    <t>269</t>
  </si>
  <si>
    <t>604</t>
  </si>
  <si>
    <t>44.54</t>
  </si>
  <si>
    <t>Teacher education - primary &amp; secondary</t>
  </si>
  <si>
    <t>548</t>
  </si>
  <si>
    <t>46.05</t>
  </si>
  <si>
    <t>40.07</t>
  </si>
  <si>
    <t>1477</t>
  </si>
  <si>
    <t>44.89</t>
  </si>
  <si>
    <t>Accounting</t>
  </si>
  <si>
    <t>428</t>
  </si>
  <si>
    <t>49.07</t>
  </si>
  <si>
    <t>358</t>
  </si>
  <si>
    <t>42.74</t>
  </si>
  <si>
    <t>786</t>
  </si>
  <si>
    <t>46.18</t>
  </si>
  <si>
    <t>Business management</t>
  </si>
  <si>
    <t>1224</t>
  </si>
  <si>
    <t>49.35</t>
  </si>
  <si>
    <t>804</t>
  </si>
  <si>
    <t>41.92</t>
  </si>
  <si>
    <t>2028</t>
  </si>
  <si>
    <t>Sales &amp; marketing</t>
  </si>
  <si>
    <t>416</t>
  </si>
  <si>
    <t>43.51</t>
  </si>
  <si>
    <t>40.59</t>
  </si>
  <si>
    <t>42.56</t>
  </si>
  <si>
    <t>Management &amp; commerce - other</t>
  </si>
  <si>
    <t>48.12</t>
  </si>
  <si>
    <t>41.86</t>
  </si>
  <si>
    <t>551</t>
  </si>
  <si>
    <t>45.19</t>
  </si>
  <si>
    <t>Banking &amp; finance</t>
  </si>
  <si>
    <t>46.55</t>
  </si>
  <si>
    <t>43.46</t>
  </si>
  <si>
    <t>353</t>
  </si>
  <si>
    <t>44.48</t>
  </si>
  <si>
    <t>Political science</t>
  </si>
  <si>
    <t>58.64</t>
  </si>
  <si>
    <t>60.13</t>
  </si>
  <si>
    <t>59.31</t>
  </si>
  <si>
    <t>Humanities, history &amp; geography</t>
  </si>
  <si>
    <t>2235</t>
  </si>
  <si>
    <t>54.68</t>
  </si>
  <si>
    <t>557</t>
  </si>
  <si>
    <t>1029</t>
  </si>
  <si>
    <t>1779</t>
  </si>
  <si>
    <t>3264</t>
  </si>
  <si>
    <t>Language &amp; literature</t>
  </si>
  <si>
    <t>58.22</t>
  </si>
  <si>
    <t>Law</t>
  </si>
  <si>
    <t>909</t>
  </si>
  <si>
    <t>50.94</t>
  </si>
  <si>
    <t>514</t>
  </si>
  <si>
    <t>738</t>
  </si>
  <si>
    <t>1423</t>
  </si>
  <si>
    <t>51.86</t>
  </si>
  <si>
    <t>Justice studies &amp; policing</t>
  </si>
  <si>
    <t>49.74</t>
  </si>
  <si>
    <t>Economics</t>
  </si>
  <si>
    <t>42.07</t>
  </si>
  <si>
    <t>52.33</t>
  </si>
  <si>
    <t>422</t>
  </si>
  <si>
    <t>48.34</t>
  </si>
  <si>
    <t>Sport &amp; recreation</t>
  </si>
  <si>
    <t>34.38</t>
  </si>
  <si>
    <t>40.82</t>
  </si>
  <si>
    <t>38.27</t>
  </si>
  <si>
    <t>Art &amp; design</t>
  </si>
  <si>
    <t>46.86</t>
  </si>
  <si>
    <t>662</t>
  </si>
  <si>
    <t>1432</t>
  </si>
  <si>
    <t>Music &amp; performing arts</t>
  </si>
  <si>
    <t>393</t>
  </si>
  <si>
    <t>278</t>
  </si>
  <si>
    <t>671</t>
  </si>
  <si>
    <t>50.07</t>
  </si>
  <si>
    <t>Communication, media &amp; journalism</t>
  </si>
  <si>
    <t>Tourism, hospitality &amp; personal services</t>
  </si>
  <si>
    <t>44.74</t>
  </si>
  <si>
    <t>42.86</t>
  </si>
  <si>
    <t>44.44</t>
  </si>
  <si>
    <t>All</t>
  </si>
  <si>
    <t>62.35</t>
  </si>
  <si>
    <t>62.96</t>
  </si>
  <si>
    <t>60.71</t>
  </si>
  <si>
    <t>59.57</t>
  </si>
  <si>
    <t>65.67</t>
  </si>
  <si>
    <t>61.79</t>
  </si>
  <si>
    <t>69.49</t>
  </si>
  <si>
    <t>48.15</t>
  </si>
  <si>
    <t>62.79</t>
  </si>
  <si>
    <t>44.23</t>
  </si>
  <si>
    <t>44.33</t>
  </si>
  <si>
    <t>51.35</t>
  </si>
  <si>
    <t>54.35</t>
  </si>
  <si>
    <t>40.35</t>
  </si>
  <si>
    <t>42.19</t>
  </si>
  <si>
    <t>47.37</t>
  </si>
  <si>
    <t>47.69</t>
  </si>
  <si>
    <t>84</t>
  </si>
  <si>
    <t>47.62</t>
  </si>
  <si>
    <t>26.67</t>
  </si>
  <si>
    <t>39.47</t>
  </si>
  <si>
    <t>35.85</t>
  </si>
  <si>
    <t>33.33</t>
  </si>
  <si>
    <t>48.72</t>
  </si>
  <si>
    <t>45.83</t>
  </si>
  <si>
    <t>168</t>
  </si>
  <si>
    <t>54.76</t>
  </si>
  <si>
    <t>54.93</t>
  </si>
  <si>
    <t>51.52</t>
  </si>
  <si>
    <t>51.22</t>
  </si>
  <si>
    <t>63.93</t>
  </si>
  <si>
    <t>48.28</t>
  </si>
  <si>
    <t>58.89</t>
  </si>
  <si>
    <t>58.76</t>
  </si>
  <si>
    <t>63.46</t>
  </si>
  <si>
    <t>59.69</t>
  </si>
  <si>
    <t>51.71</t>
  </si>
  <si>
    <t>451</t>
  </si>
  <si>
    <t>783</t>
  </si>
  <si>
    <t>65.12</t>
  </si>
  <si>
    <t>57.87</t>
  </si>
  <si>
    <t>841</t>
  </si>
  <si>
    <t>63.26</t>
  </si>
  <si>
    <t>58.33</t>
  </si>
  <si>
    <t>59.15</t>
  </si>
  <si>
    <t>58.73</t>
  </si>
  <si>
    <t>71.43</t>
  </si>
  <si>
    <t>1611</t>
  </si>
  <si>
    <t>61.95</t>
  </si>
  <si>
    <t>474</t>
  </si>
  <si>
    <t>56.54</t>
  </si>
  <si>
    <t>1266</t>
  </si>
  <si>
    <t>2085</t>
  </si>
  <si>
    <t>60.72</t>
  </si>
  <si>
    <t>64.07</t>
  </si>
  <si>
    <t>527</t>
  </si>
  <si>
    <t>944</t>
  </si>
  <si>
    <t>55.83</t>
  </si>
  <si>
    <t>60.19</t>
  </si>
  <si>
    <t>57.16</t>
  </si>
  <si>
    <t>48.48</t>
  </si>
  <si>
    <t>46.74</t>
  </si>
  <si>
    <t>814</t>
  </si>
  <si>
    <t>57.2</t>
  </si>
  <si>
    <t>1698</t>
  </si>
  <si>
    <t>1731</t>
  </si>
  <si>
    <t>3121</t>
  </si>
  <si>
    <t>55.46</t>
  </si>
  <si>
    <t>48.89</t>
  </si>
  <si>
    <t>51.89</t>
  </si>
  <si>
    <t>50.21</t>
  </si>
  <si>
    <t>53.95</t>
  </si>
  <si>
    <t>51.81</t>
  </si>
  <si>
    <t>159</t>
  </si>
  <si>
    <t>52.83</t>
  </si>
  <si>
    <t>109</t>
  </si>
  <si>
    <t>43.78</t>
  </si>
  <si>
    <t>43.48</t>
  </si>
  <si>
    <t>163</t>
  </si>
  <si>
    <t>60.12</t>
  </si>
  <si>
    <t>61.78</t>
  </si>
  <si>
    <t>415</t>
  </si>
  <si>
    <t>655</t>
  </si>
  <si>
    <t>63.36</t>
  </si>
  <si>
    <t>60.24</t>
  </si>
  <si>
    <t>615</t>
  </si>
  <si>
    <t>987</t>
  </si>
  <si>
    <t>62.31</t>
  </si>
  <si>
    <t>67.68</t>
  </si>
  <si>
    <t>61.54</t>
  </si>
  <si>
    <t>65.94</t>
  </si>
  <si>
    <t>50.29</t>
  </si>
  <si>
    <t>564</t>
  </si>
  <si>
    <t>53.19</t>
  </si>
  <si>
    <t>1433</t>
  </si>
  <si>
    <t>51.43</t>
  </si>
  <si>
    <t>64.38</t>
  </si>
  <si>
    <t>61.87</t>
  </si>
  <si>
    <t>69.57</t>
  </si>
  <si>
    <t>70.42</t>
  </si>
  <si>
    <t>62.86</t>
  </si>
  <si>
    <t>49.33</t>
  </si>
  <si>
    <t>77.78</t>
  </si>
  <si>
    <t>81.82</t>
  </si>
  <si>
    <t>69.47</t>
  </si>
  <si>
    <t>64.12</t>
  </si>
  <si>
    <t>66.79</t>
  </si>
  <si>
    <t>82.14</t>
  </si>
  <si>
    <t>69.77</t>
  </si>
  <si>
    <t>66.09</t>
  </si>
  <si>
    <t>58.82</t>
  </si>
  <si>
    <t>60.61</t>
  </si>
  <si>
    <t>44.12</t>
  </si>
  <si>
    <t>45.95</t>
  </si>
  <si>
    <t>23.53</t>
  </si>
  <si>
    <t>40.38</t>
  </si>
  <si>
    <t>NaN</t>
  </si>
  <si>
    <t>52.94</t>
  </si>
  <si>
    <t>62.07</t>
  </si>
  <si>
    <t>57.69</t>
  </si>
  <si>
    <t>60.38</t>
  </si>
  <si>
    <t>71.79</t>
  </si>
  <si>
    <t>67.89</t>
  </si>
  <si>
    <t>78.79</t>
  </si>
  <si>
    <t>79.07</t>
  </si>
  <si>
    <t>70.92</t>
  </si>
  <si>
    <t>77.19</t>
  </si>
  <si>
    <t>72.73</t>
  </si>
  <si>
    <t>74.36</t>
  </si>
  <si>
    <t>74.65</t>
  </si>
  <si>
    <t>84.62</t>
  </si>
  <si>
    <t>65.22</t>
  </si>
  <si>
    <t>78.95</t>
  </si>
  <si>
    <t>72.97</t>
  </si>
  <si>
    <t>76.05</t>
  </si>
  <si>
    <t>413</t>
  </si>
  <si>
    <t>85.71</t>
  </si>
  <si>
    <t>74.47</t>
  </si>
  <si>
    <t>41.18</t>
  </si>
  <si>
    <t>63.53</t>
  </si>
  <si>
    <t>74.42</t>
  </si>
  <si>
    <t>54.17</t>
  </si>
  <si>
    <t>67.16</t>
  </si>
  <si>
    <t>Base</t>
  </si>
  <si>
    <t>Undergraduate</t>
  </si>
  <si>
    <t>55.5</t>
  </si>
  <si>
    <t>Postgraduate Coursework</t>
  </si>
  <si>
    <t>Postgraduate Research</t>
  </si>
  <si>
    <t>Gender</t>
  </si>
  <si>
    <t>Male</t>
  </si>
  <si>
    <t>33618</t>
  </si>
  <si>
    <t>38.9</t>
  </si>
  <si>
    <t>29663</t>
  </si>
  <si>
    <t>13704</t>
  </si>
  <si>
    <t>Female</t>
  </si>
  <si>
    <t>52884</t>
  </si>
  <si>
    <t>47081</t>
  </si>
  <si>
    <t>23884</t>
  </si>
  <si>
    <t>Combined course of study indicator</t>
  </si>
  <si>
    <t>Combined/double degree</t>
  </si>
  <si>
    <t>4776</t>
  </si>
  <si>
    <t>4237</t>
  </si>
  <si>
    <t>2241</t>
  </si>
  <si>
    <t>Single degree</t>
  </si>
  <si>
    <t>81865</t>
  </si>
  <si>
    <t>72624</t>
  </si>
  <si>
    <t>35409</t>
  </si>
  <si>
    <t>Aboriginal and Torres Strait Islander</t>
  </si>
  <si>
    <t>797</t>
  </si>
  <si>
    <t>716</t>
  </si>
  <si>
    <t>385</t>
  </si>
  <si>
    <t>85844</t>
  </si>
  <si>
    <t>76145</t>
  </si>
  <si>
    <t>37265</t>
  </si>
  <si>
    <t>Mode of attendance</t>
  </si>
  <si>
    <t>Internal</t>
  </si>
  <si>
    <t>60054</t>
  </si>
  <si>
    <t>53343</t>
  </si>
  <si>
    <t>25061</t>
  </si>
  <si>
    <t>External</t>
  </si>
  <si>
    <t>14223</t>
  </si>
  <si>
    <t>12608</t>
  </si>
  <si>
    <t>7051</t>
  </si>
  <si>
    <t>Multi-modal</t>
  </si>
  <si>
    <t>12217</t>
  </si>
  <si>
    <t>10786</t>
  </si>
  <si>
    <t>5482</t>
  </si>
  <si>
    <t>Type of attendance</t>
  </si>
  <si>
    <t>Full-time</t>
  </si>
  <si>
    <t>59702</t>
  </si>
  <si>
    <t>53040</t>
  </si>
  <si>
    <t>69.1</t>
  </si>
  <si>
    <t>25145</t>
  </si>
  <si>
    <t>66.9</t>
  </si>
  <si>
    <t>Part-time</t>
  </si>
  <si>
    <t>26815</t>
  </si>
  <si>
    <t>23718</t>
  </si>
  <si>
    <t>12454</t>
  </si>
  <si>
    <t>Main language spoken at home</t>
  </si>
  <si>
    <t>English</t>
  </si>
  <si>
    <t>71022</t>
  </si>
  <si>
    <t>62880</t>
  </si>
  <si>
    <t>33180</t>
  </si>
  <si>
    <t>Language other than English</t>
  </si>
  <si>
    <t>15619</t>
  </si>
  <si>
    <t>13981</t>
  </si>
  <si>
    <t>4470</t>
  </si>
  <si>
    <t>Citizen/resident indicator</t>
  </si>
  <si>
    <t>Domestic</t>
  </si>
  <si>
    <t>66260</t>
  </si>
  <si>
    <t>58564</t>
  </si>
  <si>
    <t>31661</t>
  </si>
  <si>
    <t>International</t>
  </si>
  <si>
    <t>20317</t>
  </si>
  <si>
    <t>18244</t>
  </si>
  <si>
    <t>5959</t>
  </si>
  <si>
    <t>17929</t>
  </si>
  <si>
    <t>15704</t>
  </si>
  <si>
    <t>36.1</t>
  </si>
  <si>
    <t>7083</t>
  </si>
  <si>
    <t>31429</t>
  </si>
  <si>
    <t>63.7</t>
  </si>
  <si>
    <t>27828</t>
  </si>
  <si>
    <t>13767</t>
  </si>
  <si>
    <t>4444</t>
  </si>
  <si>
    <t>3942</t>
  </si>
  <si>
    <t>2118</t>
  </si>
  <si>
    <t>45005</t>
  </si>
  <si>
    <t>39667</t>
  </si>
  <si>
    <t>18768</t>
  </si>
  <si>
    <t>48896</t>
  </si>
  <si>
    <t>43119</t>
  </si>
  <si>
    <t>20635</t>
  </si>
  <si>
    <t>35336</t>
  </si>
  <si>
    <t>71.6</t>
  </si>
  <si>
    <t>31183</t>
  </si>
  <si>
    <t>14487</t>
  </si>
  <si>
    <t>5212</t>
  </si>
  <si>
    <t>4620</t>
  </si>
  <si>
    <t>2552</t>
  </si>
  <si>
    <t>8807</t>
  </si>
  <si>
    <t>7727</t>
  </si>
  <si>
    <t>3815</t>
  </si>
  <si>
    <t>38301</t>
  </si>
  <si>
    <t>33818</t>
  </si>
  <si>
    <t>77.7</t>
  </si>
  <si>
    <t>16169</t>
  </si>
  <si>
    <t>11060</t>
  </si>
  <si>
    <t>9717</t>
  </si>
  <si>
    <t>4684</t>
  </si>
  <si>
    <t>43293</t>
  </si>
  <si>
    <t>38090</t>
  </si>
  <si>
    <t>19303</t>
  </si>
  <si>
    <t>6156</t>
  </si>
  <si>
    <t>5519</t>
  </si>
  <si>
    <t>1583</t>
  </si>
  <si>
    <t>41874</t>
  </si>
  <si>
    <t>36818</t>
  </si>
  <si>
    <t>18954</t>
  </si>
  <si>
    <t>7547</t>
  </si>
  <si>
    <t>6767</t>
  </si>
  <si>
    <t>1920</t>
  </si>
  <si>
    <t>13494</t>
  </si>
  <si>
    <t>11935</t>
  </si>
  <si>
    <t>5435</t>
  </si>
  <si>
    <t>19001</t>
  </si>
  <si>
    <t>17005</t>
  </si>
  <si>
    <t>8697</t>
  </si>
  <si>
    <t>323</t>
  </si>
  <si>
    <t>32219</t>
  </si>
  <si>
    <t>28691</t>
  </si>
  <si>
    <t>14038</t>
  </si>
  <si>
    <t>99.2</t>
  </si>
  <si>
    <t>32318</t>
  </si>
  <si>
    <t>28773</t>
  </si>
  <si>
    <t>14034</t>
  </si>
  <si>
    <t>20382</t>
  </si>
  <si>
    <t>18175</t>
  </si>
  <si>
    <t>62.8</t>
  </si>
  <si>
    <t>8173</t>
  </si>
  <si>
    <t>8797</t>
  </si>
  <si>
    <t>27.1</t>
  </si>
  <si>
    <t>7796</t>
  </si>
  <si>
    <t>4361</t>
  </si>
  <si>
    <t>3311</t>
  </si>
  <si>
    <t>2964</t>
  </si>
  <si>
    <t>18348</t>
  </si>
  <si>
    <t>16417</t>
  </si>
  <si>
    <t>7335</t>
  </si>
  <si>
    <t>14159</t>
  </si>
  <si>
    <t>12534</t>
  </si>
  <si>
    <t>6805</t>
  </si>
  <si>
    <t>24296</t>
  </si>
  <si>
    <t>21634</t>
  </si>
  <si>
    <t>11806</t>
  </si>
  <si>
    <t>8246</t>
  </si>
  <si>
    <t>7345</t>
  </si>
  <si>
    <t>2351</t>
  </si>
  <si>
    <t>21405</t>
  </si>
  <si>
    <t>19025</t>
  </si>
  <si>
    <t>10889</t>
  </si>
  <si>
    <t>11102</t>
  </si>
  <si>
    <t>34.2</t>
  </si>
  <si>
    <t>9926</t>
  </si>
  <si>
    <t>3251</t>
  </si>
  <si>
    <t>2195</t>
  </si>
  <si>
    <t>47.2</t>
  </si>
  <si>
    <t>2024</t>
  </si>
  <si>
    <t>1186</t>
  </si>
  <si>
    <t>45.5</t>
  </si>
  <si>
    <t>2454</t>
  </si>
  <si>
    <t>52.8</t>
  </si>
  <si>
    <t>2248</t>
  </si>
  <si>
    <t>4641</t>
  </si>
  <si>
    <t>99.8</t>
  </si>
  <si>
    <t>4266</t>
  </si>
  <si>
    <t>2603</t>
  </si>
  <si>
    <t>4630</t>
  </si>
  <si>
    <t>99.6</t>
  </si>
  <si>
    <t>4253</t>
  </si>
  <si>
    <t>99.5</t>
  </si>
  <si>
    <t>2596</t>
  </si>
  <si>
    <t>4336</t>
  </si>
  <si>
    <t>3985</t>
  </si>
  <si>
    <t>2401</t>
  </si>
  <si>
    <t>214</t>
  </si>
  <si>
    <t>3053</t>
  </si>
  <si>
    <t>2805</t>
  </si>
  <si>
    <t>1641</t>
  </si>
  <si>
    <t>63.0</t>
  </si>
  <si>
    <t>1596</t>
  </si>
  <si>
    <t>1467</t>
  </si>
  <si>
    <t>965</t>
  </si>
  <si>
    <t>3433</t>
  </si>
  <si>
    <t>3156</t>
  </si>
  <si>
    <t>73.9</t>
  </si>
  <si>
    <t>2071</t>
  </si>
  <si>
    <t>1217</t>
  </si>
  <si>
    <t>536</t>
  </si>
  <si>
    <t>2981</t>
  </si>
  <si>
    <t>1668</t>
  </si>
  <si>
    <t>1551</t>
  </si>
  <si>
    <t>788</t>
  </si>
  <si>
    <t>Medium-term full-time employment</t>
  </si>
  <si>
    <t>Medium-term salaries ('000)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</si>
</sst>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b/>
      <sz val="16"/>
      <color rgb="FF000000"/>
      <name val="Calibri"/>
    </font>
    <font>
      <b/>
      <sz val="10"/>
      <color rgb="FFFFFFFF"/>
      <name val="Arial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698E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0058400" cy="73152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6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abSelected="1" workbookViewId="0">
      <pane ySplit="3" topLeftCell="A4" activePane="bottomLeft" state="frozen"/>
      <selection pane="bottomLeft"/>
    </sheetView>
  </sheetViews>
  <sheetFormatPr defaultColWidth="11.42578125" defaultRowHeight="15" x14ac:dyDescent="0.25"/>
  <cols>
    <col min="1" max="1" width="30.7109375" customWidth="1"/>
    <col min="2" max="3" width="14.7109375" customWidth="1"/>
    <col min="4" max="4" width="235.7109375" customWidth="1"/>
  </cols>
  <sheetData>
    <row r="1" spans="1:4" ht="21" x14ac:dyDescent="0.35">
      <c r="A1" s="2" t="s">
        <v>0</v>
      </c>
    </row>
    <row r="3" spans="1:4" ht="38.25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s="1" t="str">
        <f>HYPERLINK("#'FTE_UG_ALL_6Y'!A1", "FTE_UG_ALL_6Y")</f>
        <v>FTE_UG_ALL_6Y</v>
      </c>
      <c r="B4" t="s">
        <v>5</v>
      </c>
      <c r="C4" t="s">
        <v>6</v>
      </c>
      <c r="D4" t="s">
        <v>7</v>
      </c>
    </row>
    <row r="5" spans="1:4" x14ac:dyDescent="0.25">
      <c r="A5" s="1" t="str">
        <f>HYPERLINK("#'FTE_ALL_ALL_1Y_AREA'!A1", "FTE_ALL_ALL_1Y_AREA")</f>
        <v>FTE_ALL_ALL_1Y_AREA</v>
      </c>
      <c r="B5" t="s">
        <v>8</v>
      </c>
      <c r="C5" t="s">
        <v>9</v>
      </c>
      <c r="D5" t="s">
        <v>10</v>
      </c>
    </row>
    <row r="6" spans="1:4" x14ac:dyDescent="0.25">
      <c r="A6" s="1" t="str">
        <f>HYPERLINK("#'FTE_ALL_ALL_1Y_AREA45'!A1", "FTE_ALL_ALL_1Y_AREA45")</f>
        <v>FTE_ALL_ALL_1Y_AREA45</v>
      </c>
      <c r="B6" t="s">
        <v>11</v>
      </c>
      <c r="D6" t="s">
        <v>12</v>
      </c>
    </row>
    <row r="7" spans="1:4" x14ac:dyDescent="0.25">
      <c r="A7" s="1" t="str">
        <f>HYPERLINK("#'FTE_UG_UNI_1Y_INST_CI'!A1", "FTE_UG_UNI_1Y_INST_CI")</f>
        <v>FTE_UG_UNI_1Y_INST_CI</v>
      </c>
      <c r="C7" t="s">
        <v>13</v>
      </c>
      <c r="D7" t="s">
        <v>14</v>
      </c>
    </row>
    <row r="8" spans="1:4" x14ac:dyDescent="0.25">
      <c r="A8" s="1" t="str">
        <f>HYPERLINK("#'FTE_PGC_UNI_1Y_INST_CI'!A1", "FTE_PGC_UNI_1Y_INST_CI")</f>
        <v>FTE_PGC_UNI_1Y_INST_CI</v>
      </c>
      <c r="C8" t="s">
        <v>13</v>
      </c>
      <c r="D8" t="s">
        <v>15</v>
      </c>
    </row>
    <row r="9" spans="1:4" x14ac:dyDescent="0.25">
      <c r="A9" s="1" t="str">
        <f>HYPERLINK("#'STMT_UG_ALL_1Y'!A1", "STMT_UG_ALL_1Y")</f>
        <v>STMT_UG_ALL_1Y</v>
      </c>
      <c r="C9" t="s">
        <v>6</v>
      </c>
      <c r="D9" t="s">
        <v>16</v>
      </c>
    </row>
    <row r="10" spans="1:4" x14ac:dyDescent="0.25">
      <c r="A10" s="1" t="str">
        <f>HYPERLINK("#'STMT_UG_ALL_3Y'!A1", "STMT_UG_ALL_3Y")</f>
        <v>STMT_UG_ALL_3Y</v>
      </c>
      <c r="C10" t="s">
        <v>6</v>
      </c>
      <c r="D10" t="s">
        <v>17</v>
      </c>
    </row>
    <row r="11" spans="1:4" x14ac:dyDescent="0.25">
      <c r="A11" s="1" t="str">
        <f>HYPERLINK("#'STMT_PGC_ALL_1Y'!A1", "STMT_PGC_ALL_1Y")</f>
        <v>STMT_PGC_ALL_1Y</v>
      </c>
      <c r="D11" t="s">
        <v>18</v>
      </c>
    </row>
    <row r="12" spans="1:4" x14ac:dyDescent="0.25">
      <c r="A12" s="1" t="str">
        <f>HYPERLINK("#'STMT_PGC_ALL_3Y'!A1", "STMT_PGC_ALL_3Y")</f>
        <v>STMT_PGC_ALL_3Y</v>
      </c>
      <c r="D12" t="s">
        <v>19</v>
      </c>
    </row>
    <row r="13" spans="1:4" x14ac:dyDescent="0.25">
      <c r="A13" s="1" t="str">
        <f>HYPERLINK("#'STMT_PGR_ALL_1Y'!A1", "STMT_PGR_ALL_1Y")</f>
        <v>STMT_PGR_ALL_1Y</v>
      </c>
      <c r="D13" t="s">
        <v>20</v>
      </c>
    </row>
    <row r="14" spans="1:4" x14ac:dyDescent="0.25">
      <c r="A14" s="1" t="str">
        <f>HYPERLINK("#'STMT_PGR_ALL_3Y'!A1", "STMT_PGR_ALL_3Y")</f>
        <v>STMT_PGR_ALL_3Y</v>
      </c>
      <c r="D14" t="s">
        <v>21</v>
      </c>
    </row>
    <row r="15" spans="1:4" x14ac:dyDescent="0.25">
      <c r="A15" s="1" t="str">
        <f>HYPERLINK("#'STMT_UG_ALL_1Y_SEX'!A1", "STMT_UG_ALL_1Y_SEX")</f>
        <v>STMT_UG_ALL_1Y_SEX</v>
      </c>
      <c r="B15" t="s">
        <v>9</v>
      </c>
      <c r="C15" t="s">
        <v>5</v>
      </c>
      <c r="D15" t="s">
        <v>22</v>
      </c>
    </row>
    <row r="16" spans="1:4" x14ac:dyDescent="0.25">
      <c r="A16" s="1" t="str">
        <f>HYPERLINK("#'STMT_PGC_ALL_1Y_SEX'!A1", "STMT_PGC_ALL_1Y_SEX")</f>
        <v>STMT_PGC_ALL_1Y_SEX</v>
      </c>
      <c r="B16" t="s">
        <v>13</v>
      </c>
      <c r="D16" t="s">
        <v>23</v>
      </c>
    </row>
    <row r="17" spans="1:4" x14ac:dyDescent="0.25">
      <c r="A17" s="1" t="str">
        <f>HYPERLINK("#'STMT_PGR_ALL_1Y_SEX'!A1", "STMT_PGR_ALL_1Y_SEX")</f>
        <v>STMT_PGR_ALL_1Y_SEX</v>
      </c>
      <c r="B17" t="s">
        <v>24</v>
      </c>
      <c r="D17" t="s">
        <v>25</v>
      </c>
    </row>
    <row r="18" spans="1:4" x14ac:dyDescent="0.25">
      <c r="A18" s="1" t="str">
        <f>HYPERLINK("#'STMT_UG_ALL_1Y_AREA'!A1", "STMT_UG_ALL_1Y_AREA")</f>
        <v>STMT_UG_ALL_1Y_AREA</v>
      </c>
      <c r="D18" t="s">
        <v>26</v>
      </c>
    </row>
    <row r="19" spans="1:4" x14ac:dyDescent="0.25">
      <c r="A19" s="1" t="str">
        <f>HYPERLINK("#'STMT_PGC_ALL_1Y_AREA'!A1", "STMT_PGC_ALL_1Y_AREA")</f>
        <v>STMT_PGC_ALL_1Y_AREA</v>
      </c>
      <c r="D19" t="s">
        <v>27</v>
      </c>
    </row>
    <row r="20" spans="1:4" x14ac:dyDescent="0.25">
      <c r="A20" s="1" t="str">
        <f>HYPERLINK("#'STMT_PGR_ALL_1Y_AREA'!A1", "STMT_PGR_ALL_1Y_AREA")</f>
        <v>STMT_PGR_ALL_1Y_AREA</v>
      </c>
      <c r="D20" t="s">
        <v>28</v>
      </c>
    </row>
    <row r="21" spans="1:4" x14ac:dyDescent="0.25">
      <c r="A21" s="1" t="str">
        <f>HYPERLINK("#'STMT_UG_ALL_1Y_AREA45'!A1", "STMT_UG_ALL_1Y_AREA45")</f>
        <v>STMT_UG_ALL_1Y_AREA45</v>
      </c>
      <c r="C21" t="s">
        <v>29</v>
      </c>
      <c r="D21" t="s">
        <v>30</v>
      </c>
    </row>
    <row r="22" spans="1:4" x14ac:dyDescent="0.25">
      <c r="A22" s="1" t="str">
        <f>HYPERLINK("#'STMT_PGC_ALL_1Y_AREA45'!A1", "STMT_PGC_ALL_1Y_AREA45")</f>
        <v>STMT_PGC_ALL_1Y_AREA45</v>
      </c>
      <c r="C22" t="s">
        <v>29</v>
      </c>
      <c r="D22" t="s">
        <v>31</v>
      </c>
    </row>
    <row r="23" spans="1:4" x14ac:dyDescent="0.25">
      <c r="A23" s="1" t="str">
        <f>HYPERLINK("#'STMT_PGR_ALL_1Y_AREA45'!A1", "STMT_PGR_ALL_1Y_AREA45")</f>
        <v>STMT_PGR_ALL_1Y_AREA45</v>
      </c>
      <c r="C23" t="s">
        <v>29</v>
      </c>
      <c r="D23" t="s">
        <v>32</v>
      </c>
    </row>
    <row r="24" spans="1:4" x14ac:dyDescent="0.25">
      <c r="A24" s="1" t="str">
        <f>HYPERLINK("#'STMT_UG_ALL_1Y_ARSX'!A1", "STMT_UG_ALL_1Y_ARSX")</f>
        <v>STMT_UG_ALL_1Y_ARSX</v>
      </c>
      <c r="D24" t="s">
        <v>33</v>
      </c>
    </row>
    <row r="25" spans="1:4" x14ac:dyDescent="0.25">
      <c r="A25" s="1" t="str">
        <f>HYPERLINK("#'STMT_PGC_ALL_1Y_ARSX'!A1", "STMT_PGC_ALL_1Y_ARSX")</f>
        <v>STMT_PGC_ALL_1Y_ARSX</v>
      </c>
      <c r="D25" t="s">
        <v>34</v>
      </c>
    </row>
    <row r="26" spans="1:4" x14ac:dyDescent="0.25">
      <c r="A26" s="1" t="str">
        <f>HYPERLINK("#'STMT_UG_ALL_1Y_DG'!A1", "STMT_UG_ALL_1Y_DG")</f>
        <v>STMT_UG_ALL_1Y_DG</v>
      </c>
      <c r="D26" t="s">
        <v>35</v>
      </c>
    </row>
    <row r="27" spans="1:4" x14ac:dyDescent="0.25">
      <c r="A27" s="1" t="str">
        <f>HYPERLINK("#'STMT_PGC_ALL_1Y_DG'!A1", "STMT_PGC_ALL_1Y_DG")</f>
        <v>STMT_PGC_ALL_1Y_DG</v>
      </c>
      <c r="D27" t="s">
        <v>36</v>
      </c>
    </row>
    <row r="28" spans="1:4" x14ac:dyDescent="0.25">
      <c r="A28" s="1" t="str">
        <f>HYPERLINK("#'STMT_PGR_ALL_1Y_DG'!A1", "STMT_PGR_ALL_1Y_DG")</f>
        <v>STMT_PGR_ALL_1Y_DG</v>
      </c>
      <c r="D28" t="s">
        <v>37</v>
      </c>
    </row>
    <row r="29" spans="1:4" x14ac:dyDescent="0.25">
      <c r="A29" s="1" t="str">
        <f>HYPERLINK("#'HOURS_UG_ALL_3Y'!A1", "HOURS_UG_ALL_3Y")</f>
        <v>HOURS_UG_ALL_3Y</v>
      </c>
      <c r="D29" t="s">
        <v>38</v>
      </c>
    </row>
    <row r="30" spans="1:4" x14ac:dyDescent="0.25">
      <c r="A30" s="1" t="str">
        <f>HYPERLINK("#'HOURS_PGC_ALL_3Y'!A1", "HOURS_PGC_ALL_3Y")</f>
        <v>HOURS_PGC_ALL_3Y</v>
      </c>
      <c r="D30" t="s">
        <v>39</v>
      </c>
    </row>
    <row r="31" spans="1:4" x14ac:dyDescent="0.25">
      <c r="A31" s="1" t="str">
        <f>HYPERLINK("#'HOURS_PGR_ALL_3Y'!A1", "HOURS_PGR_ALL_3Y")</f>
        <v>HOURS_PGR_ALL_3Y</v>
      </c>
      <c r="D31" t="s">
        <v>40</v>
      </c>
    </row>
    <row r="32" spans="1:4" x14ac:dyDescent="0.25">
      <c r="A32" s="1" t="str">
        <f>HYPERLINK("#'AWAY_UG_ALL_3Y'!A1", "AWAY_UG_ALL_3Y")</f>
        <v>AWAY_UG_ALL_3Y</v>
      </c>
      <c r="D32" t="s">
        <v>41</v>
      </c>
    </row>
    <row r="33" spans="1:4" x14ac:dyDescent="0.25">
      <c r="A33" s="1" t="str">
        <f>HYPERLINK("#'AWAY_PGC_ALL_3Y'!A1", "AWAY_PGC_ALL_3Y")</f>
        <v>AWAY_PGC_ALL_3Y</v>
      </c>
      <c r="D33" t="s">
        <v>42</v>
      </c>
    </row>
    <row r="34" spans="1:4" x14ac:dyDescent="0.25">
      <c r="A34" s="1" t="str">
        <f>HYPERLINK("#'AWAY_PGR_ALL_3Y'!A1", "AWAY_PGR_ALL_3Y")</f>
        <v>AWAY_PGR_ALL_3Y</v>
      </c>
      <c r="D34" t="s">
        <v>43</v>
      </c>
    </row>
    <row r="35" spans="1:4" x14ac:dyDescent="0.25">
      <c r="A35" s="1" t="str">
        <f>HYPERLINK("#'OCCO_UG_ALL_1Y_AREA'!A1", "OCCO_UG_ALL_1Y_AREA")</f>
        <v>OCCO_UG_ALL_1Y_AREA</v>
      </c>
      <c r="B35" t="s">
        <v>29</v>
      </c>
      <c r="C35" t="s">
        <v>8</v>
      </c>
      <c r="D35" t="s">
        <v>44</v>
      </c>
    </row>
    <row r="36" spans="1:4" x14ac:dyDescent="0.25">
      <c r="A36" s="1" t="str">
        <f>HYPERLINK("#'OCCO_PGC_ALL_1Y_AREA'!A1", "OCCO_PGC_ALL_1Y_AREA")</f>
        <v>OCCO_PGC_ALL_1Y_AREA</v>
      </c>
      <c r="C36" t="s">
        <v>8</v>
      </c>
      <c r="D36" t="s">
        <v>45</v>
      </c>
    </row>
    <row r="37" spans="1:4" x14ac:dyDescent="0.25">
      <c r="A37" s="1" t="str">
        <f>HYPERLINK("#'OCCO_PGR_ALL_1Y_AREA'!A1", "OCCO_PGR_ALL_1Y_AREA")</f>
        <v>OCCO_PGR_ALL_1Y_AREA</v>
      </c>
      <c r="C37" t="s">
        <v>8</v>
      </c>
      <c r="D37" t="s">
        <v>46</v>
      </c>
    </row>
    <row r="38" spans="1:4" x14ac:dyDescent="0.25">
      <c r="A38" s="1" t="str">
        <f>HYPERLINK("#'OCCF_UG_ALL_1Y_AREA'!A1", "OCCF_UG_ALL_1Y_AREA")</f>
        <v>OCCF_UG_ALL_1Y_AREA</v>
      </c>
      <c r="C38" t="s">
        <v>8</v>
      </c>
      <c r="D38" t="s">
        <v>47</v>
      </c>
    </row>
    <row r="39" spans="1:4" x14ac:dyDescent="0.25">
      <c r="A39" s="1" t="str">
        <f>HYPERLINK("#'OCCF_PGC_ALL_1Y_AREA'!A1", "OCCF_PGC_ALL_1Y_AREA")</f>
        <v>OCCF_PGC_ALL_1Y_AREA</v>
      </c>
      <c r="C39" t="s">
        <v>8</v>
      </c>
      <c r="D39" t="s">
        <v>48</v>
      </c>
    </row>
    <row r="40" spans="1:4" x14ac:dyDescent="0.25">
      <c r="A40" s="1" t="str">
        <f>HYPERLINK("#'OCCF_PGR_ALL_1Y_AREA'!A1", "OCCF_PGR_ALL_1Y_AREA")</f>
        <v>OCCF_PGR_ALL_1Y_AREA</v>
      </c>
      <c r="C40" t="s">
        <v>8</v>
      </c>
      <c r="D40" t="s">
        <v>49</v>
      </c>
    </row>
    <row r="41" spans="1:4" x14ac:dyDescent="0.25">
      <c r="A41" s="1" t="str">
        <f>HYPERLINK("#'RSOVRQ_UG_ALL_1Y_AREA'!A1", "RSOVRQ_UG_ALL_1Y_AREA")</f>
        <v>RSOVRQ_UG_ALL_1Y_AREA</v>
      </c>
      <c r="D41" t="s">
        <v>50</v>
      </c>
    </row>
    <row r="42" spans="1:4" x14ac:dyDescent="0.25">
      <c r="A42" s="1" t="str">
        <f>HYPERLINK("#'RSOVRQ_PGC_ALL_1Y_AREA'!A1", "RSOVRQ_PGC_ALL_1Y_AREA")</f>
        <v>RSOVRQ_PGC_ALL_1Y_AREA</v>
      </c>
      <c r="D42" t="s">
        <v>51</v>
      </c>
    </row>
    <row r="43" spans="1:4" x14ac:dyDescent="0.25">
      <c r="A43" s="1" t="str">
        <f>HYPERLINK("#'RSOVRQ_PGR_ALL_1Y_AREA'!A1", "RSOVRQ_PGR_ALL_1Y_AREA")</f>
        <v>RSOVRQ_PGR_ALL_1Y_AREA</v>
      </c>
      <c r="D43" t="s">
        <v>52</v>
      </c>
    </row>
    <row r="44" spans="1:4" x14ac:dyDescent="0.25">
      <c r="A44" s="1" t="str">
        <f>HYPERLINK("#'RSOVRQ_UG_ALL_1Y_MT'!A1", "RSOVRQ_UG_ALL_1Y_MT")</f>
        <v>RSOVRQ_UG_ALL_1Y_MT</v>
      </c>
      <c r="B44" t="s">
        <v>53</v>
      </c>
      <c r="C44" t="s">
        <v>11</v>
      </c>
      <c r="D44" t="s">
        <v>54</v>
      </c>
    </row>
    <row r="45" spans="1:4" x14ac:dyDescent="0.25">
      <c r="A45" s="1" t="str">
        <f>HYPERLINK("#'RSOVRQ_UG_ALL_1Y_STMT2'!A1", "RSOVRQ_UG_ALL_1Y_STMT2")</f>
        <v>RSOVRQ_UG_ALL_1Y_STMT2</v>
      </c>
      <c r="C45" t="s">
        <v>11</v>
      </c>
      <c r="D45" t="s">
        <v>55</v>
      </c>
    </row>
    <row r="46" spans="1:4" x14ac:dyDescent="0.25">
      <c r="A46" s="1" t="str">
        <f>HYPERLINK("#'RSOVRQ_PGC_ALL_1Y_STMT2'!A1", "RSOVRQ_PGC_ALL_1Y_STMT2")</f>
        <v>RSOVRQ_PGC_ALL_1Y_STMT2</v>
      </c>
      <c r="C46" t="s">
        <v>11</v>
      </c>
      <c r="D46" t="s">
        <v>56</v>
      </c>
    </row>
    <row r="47" spans="1:4" x14ac:dyDescent="0.25">
      <c r="A47" s="1" t="str">
        <f>HYPERLINK("#'RSOVRQ_PGR_ALL_1Y_STMT2'!A1", "RSOVRQ_PGR_ALL_1Y_STMT2")</f>
        <v>RSOVRQ_PGR_ALL_1Y_STMT2</v>
      </c>
      <c r="C47" t="s">
        <v>11</v>
      </c>
      <c r="D47" t="s">
        <v>57</v>
      </c>
    </row>
    <row r="48" spans="1:4" x14ac:dyDescent="0.25">
      <c r="A48" s="1" t="str">
        <f>HYPERLINK("#'STMT2_UG_UNI_1Y_INST_CI'!A1", "STMT2_UG_UNI_1Y_INST_CI")</f>
        <v>STMT2_UG_UNI_1Y_INST_CI</v>
      </c>
      <c r="B48" t="s">
        <v>58</v>
      </c>
      <c r="C48" t="s">
        <v>13</v>
      </c>
      <c r="D48" t="s">
        <v>59</v>
      </c>
    </row>
    <row r="49" spans="1:4" x14ac:dyDescent="0.25">
      <c r="A49" s="1" t="str">
        <f>HYPERLINK("#'STMT2_UG_UNI_3Y_INST_CI'!A1", "STMT2_UG_UNI_3Y_INST_CI")</f>
        <v>STMT2_UG_UNI_3Y_INST_CI</v>
      </c>
      <c r="C49" t="s">
        <v>13</v>
      </c>
      <c r="D49" t="s">
        <v>60</v>
      </c>
    </row>
    <row r="50" spans="1:4" x14ac:dyDescent="0.25">
      <c r="A50" s="1" t="str">
        <f>HYPERLINK("#'STMT2_PGC_UNI_1Y_INST_CI'!A1", "STMT2_PGC_UNI_1Y_INST_CI")</f>
        <v>STMT2_PGC_UNI_1Y_INST_CI</v>
      </c>
      <c r="B50" t="s">
        <v>58</v>
      </c>
      <c r="C50" t="s">
        <v>13</v>
      </c>
      <c r="D50" t="s">
        <v>61</v>
      </c>
    </row>
    <row r="51" spans="1:4" x14ac:dyDescent="0.25">
      <c r="A51" s="1" t="str">
        <f>HYPERLINK("#'STMT2_PGC_UNI_3Y_INST_CI'!A1", "STMT2_PGC_UNI_3Y_INST_CI")</f>
        <v>STMT2_PGC_UNI_3Y_INST_CI</v>
      </c>
      <c r="C51" t="s">
        <v>13</v>
      </c>
      <c r="D51" t="s">
        <v>62</v>
      </c>
    </row>
    <row r="52" spans="1:4" x14ac:dyDescent="0.25">
      <c r="A52" s="1" t="str">
        <f>HYPERLINK("#'STMT3_UG_UNI_1Y_INST_CI'!A1", "STMT3_UG_UNI_1Y_INST_CI")</f>
        <v>STMT3_UG_UNI_1Y_INST_CI</v>
      </c>
      <c r="C52" t="s">
        <v>13</v>
      </c>
      <c r="D52" t="s">
        <v>63</v>
      </c>
    </row>
    <row r="53" spans="1:4" x14ac:dyDescent="0.25">
      <c r="A53" s="1" t="str">
        <f>HYPERLINK("#'STMT3_UG_UNI_3Y_INST_CI'!A1", "STMT3_UG_UNI_3Y_INST_CI")</f>
        <v>STMT3_UG_UNI_3Y_INST_CI</v>
      </c>
      <c r="C53" t="s">
        <v>13</v>
      </c>
      <c r="D53" t="s">
        <v>64</v>
      </c>
    </row>
    <row r="54" spans="1:4" x14ac:dyDescent="0.25">
      <c r="A54" s="1" t="str">
        <f>HYPERLINK("#'STMT3_PGC_UNI_1Y_INST_CI'!A1", "STMT3_PGC_UNI_1Y_INST_CI")</f>
        <v>STMT3_PGC_UNI_1Y_INST_CI</v>
      </c>
      <c r="C54" t="s">
        <v>13</v>
      </c>
      <c r="D54" t="s">
        <v>65</v>
      </c>
    </row>
    <row r="55" spans="1:4" x14ac:dyDescent="0.25">
      <c r="A55" s="1" t="str">
        <f>HYPERLINK("#'STMT3_PGC_UNI_3Y_INST_CI'!A1", "STMT3_PGC_UNI_3Y_INST_CI")</f>
        <v>STMT3_PGC_UNI_3Y_INST_CI</v>
      </c>
      <c r="C55" t="s">
        <v>13</v>
      </c>
      <c r="D55" t="s">
        <v>66</v>
      </c>
    </row>
    <row r="56" spans="1:4" x14ac:dyDescent="0.25">
      <c r="A56" s="1" t="str">
        <f>HYPERLINK("#'LFT_UG_ALL_1Y'!A1", "LFT_UG_ALL_1Y")</f>
        <v>LFT_UG_ALL_1Y</v>
      </c>
      <c r="D56" t="s">
        <v>67</v>
      </c>
    </row>
    <row r="57" spans="1:4" x14ac:dyDescent="0.25">
      <c r="A57" s="1" t="str">
        <f>HYPERLINK("#'LFT_PGC_ALL_1Y'!A1", "LFT_PGC_ALL_1Y")</f>
        <v>LFT_PGC_ALL_1Y</v>
      </c>
      <c r="D57" t="s">
        <v>68</v>
      </c>
    </row>
    <row r="58" spans="1:4" x14ac:dyDescent="0.25">
      <c r="A58" s="1" t="str">
        <f>HYPERLINK("#'LFT_PGR_ALL_1Y'!A1", "LFT_PGR_ALL_1Y")</f>
        <v>LFT_PGR_ALL_1Y</v>
      </c>
      <c r="D58" t="s">
        <v>69</v>
      </c>
    </row>
    <row r="59" spans="1:4" x14ac:dyDescent="0.25">
      <c r="A59" s="1" t="str">
        <f>HYPERLINK("#'LFT_UG_ALL_1Y_SEX'!A1", "LFT_UG_ALL_1Y_SEX")</f>
        <v>LFT_UG_ALL_1Y_SEX</v>
      </c>
      <c r="D59" t="s">
        <v>70</v>
      </c>
    </row>
    <row r="60" spans="1:4" x14ac:dyDescent="0.25">
      <c r="A60" s="1" t="str">
        <f>HYPERLINK("#'LFT_PGC_ALL_1Y_SEX'!A1", "LFT_PGC_ALL_1Y_SEX")</f>
        <v>LFT_PGC_ALL_1Y_SEX</v>
      </c>
      <c r="D60" t="s">
        <v>71</v>
      </c>
    </row>
    <row r="61" spans="1:4" x14ac:dyDescent="0.25">
      <c r="A61" s="1" t="str">
        <f>HYPERLINK("#'LFT_PGR_ALL_1Y_SEX'!A1", "LFT_PGR_ALL_1Y_SEX")</f>
        <v>LFT_PGR_ALL_1Y_SEX</v>
      </c>
      <c r="D61" t="s">
        <v>72</v>
      </c>
    </row>
    <row r="62" spans="1:4" x14ac:dyDescent="0.25">
      <c r="A62" s="1" t="str">
        <f>HYPERLINK("#'EHIST_UG_ALL_1Y'!A1", "EHIST_UG_ALL_1Y")</f>
        <v>EHIST_UG_ALL_1Y</v>
      </c>
      <c r="D62" t="s">
        <v>73</v>
      </c>
    </row>
    <row r="63" spans="1:4" x14ac:dyDescent="0.25">
      <c r="A63" s="1" t="str">
        <f>HYPERLINK("#'EHIST_PGC_ALL_1Y'!A1", "EHIST_PGC_ALL_1Y")</f>
        <v>EHIST_PGC_ALL_1Y</v>
      </c>
      <c r="D63" t="s">
        <v>74</v>
      </c>
    </row>
    <row r="64" spans="1:4" x14ac:dyDescent="0.25">
      <c r="A64" s="1" t="str">
        <f>HYPERLINK("#'EHIST_PGR_ALL_1Y'!A1", "EHIST_PGR_ALL_1Y")</f>
        <v>EHIST_PGR_ALL_1Y</v>
      </c>
      <c r="D64" t="s">
        <v>75</v>
      </c>
    </row>
    <row r="65" spans="1:4" x14ac:dyDescent="0.25">
      <c r="A65" s="1" t="str">
        <f>HYPERLINK("#'EHIST_UG_ALL_1Y_FTS'!A1", "EHIST_UG_ALL_1Y_FTS")</f>
        <v>EHIST_UG_ALL_1Y_FTS</v>
      </c>
      <c r="D65" t="s">
        <v>76</v>
      </c>
    </row>
    <row r="66" spans="1:4" x14ac:dyDescent="0.25">
      <c r="A66" s="1" t="str">
        <f>HYPERLINK("#'OCC_UG_ALL_1Y_STMT2'!A1", "OCC_UG_ALL_1Y_STMT2")</f>
        <v>OCC_UG_ALL_1Y_STMT2</v>
      </c>
      <c r="C66" t="s">
        <v>24</v>
      </c>
      <c r="D66" t="s">
        <v>77</v>
      </c>
    </row>
    <row r="67" spans="1:4" x14ac:dyDescent="0.25">
      <c r="A67" s="1" t="str">
        <f>HYPERLINK("#'OCC_PGC_ALL_1Y_STMT2'!A1", "OCC_PGC_ALL_1Y_STMT2")</f>
        <v>OCC_PGC_ALL_1Y_STMT2</v>
      </c>
      <c r="C67" t="s">
        <v>24</v>
      </c>
      <c r="D67" t="s">
        <v>78</v>
      </c>
    </row>
    <row r="68" spans="1:4" x14ac:dyDescent="0.25">
      <c r="A68" s="1" t="str">
        <f>HYPERLINK("#'OCC_PGR_ALL_1Y_STMT2'!A1", "OCC_PGR_ALL_1Y_STMT2")</f>
        <v>OCC_PGR_ALL_1Y_STMT2</v>
      </c>
      <c r="C68" t="s">
        <v>24</v>
      </c>
      <c r="D68" t="s">
        <v>79</v>
      </c>
    </row>
    <row r="69" spans="1:4" x14ac:dyDescent="0.25">
      <c r="A69" s="1" t="str">
        <f>HYPERLINK("#'QUALIMP_UG_ALL_1Y_STMT2'!A1", "QUALIMP_UG_ALL_1Y_STMT2")</f>
        <v>QUALIMP_UG_ALL_1Y_STMT2</v>
      </c>
      <c r="D69" t="s">
        <v>80</v>
      </c>
    </row>
    <row r="70" spans="1:4" x14ac:dyDescent="0.25">
      <c r="A70" s="1" t="str">
        <f>HYPERLINK("#'QUALIMP_PGC_ALL_1Y_STMT2'!A1", "QUALIMP_PGC_ALL_1Y_STMT2")</f>
        <v>QUALIMP_PGC_ALL_1Y_STMT2</v>
      </c>
      <c r="D70" t="s">
        <v>81</v>
      </c>
    </row>
    <row r="71" spans="1:4" x14ac:dyDescent="0.25">
      <c r="A71" s="1" t="str">
        <f>HYPERLINK("#'QUALIMP_PGR_ALL_1Y_STMT2'!A1", "QUALIMP_PGR_ALL_1Y_STMT2")</f>
        <v>QUALIMP_PGR_ALL_1Y_STMT2</v>
      </c>
      <c r="D71" t="s">
        <v>82</v>
      </c>
    </row>
    <row r="72" spans="1:4" x14ac:dyDescent="0.25">
      <c r="A72" s="1" t="str">
        <f>HYPERLINK("#'CRSPREP_UG_ALL_1Y_STMT2'!A1", "CRSPREP_UG_ALL_1Y_STMT2")</f>
        <v>CRSPREP_UG_ALL_1Y_STMT2</v>
      </c>
      <c r="D72" t="s">
        <v>83</v>
      </c>
    </row>
    <row r="73" spans="1:4" x14ac:dyDescent="0.25">
      <c r="A73" s="1" t="str">
        <f>HYPERLINK("#'CRSPREP_PGC_ALL_1Y_STMT2'!A1", "CRSPREP_PGC_ALL_1Y_STMT2")</f>
        <v>CRSPREP_PGC_ALL_1Y_STMT2</v>
      </c>
      <c r="D73" t="s">
        <v>84</v>
      </c>
    </row>
    <row r="74" spans="1:4" x14ac:dyDescent="0.25">
      <c r="A74" s="1" t="str">
        <f>HYPERLINK("#'CRSPREP_PGR_ALL_1Y_STMT2'!A1", "CRSPREP_PGR_ALL_1Y_STMT2")</f>
        <v>CRSPREP_PGR_ALL_1Y_STMT2</v>
      </c>
      <c r="D74" t="s">
        <v>85</v>
      </c>
    </row>
    <row r="75" spans="1:4" x14ac:dyDescent="0.25">
      <c r="A75" s="1" t="str">
        <f>HYPERLINK("#'FTS_UG_ALL_1Y_BFOE'!A1", "FTS_UG_ALL_1Y_BFOE")</f>
        <v>FTS_UG_ALL_1Y_BFOE</v>
      </c>
      <c r="B75" t="s">
        <v>86</v>
      </c>
      <c r="D75" t="s">
        <v>87</v>
      </c>
    </row>
    <row r="76" spans="1:4" x14ac:dyDescent="0.25">
      <c r="A76" s="1" t="str">
        <f>HYPERLINK("#'FTS_UG_ALL_1Y_DG'!A1", "FTS_UG_ALL_1Y_DG")</f>
        <v>FTS_UG_ALL_1Y_DG</v>
      </c>
      <c r="D76" t="s">
        <v>88</v>
      </c>
    </row>
    <row r="77" spans="1:4" x14ac:dyDescent="0.25">
      <c r="A77" s="1" t="str">
        <f>HYPERLINK("#'GAS_UG_ALL_1Y_AREA'!A1", "GAS_UG_ALL_1Y_AREA")</f>
        <v>GAS_UG_ALL_1Y_AREA</v>
      </c>
      <c r="D77" t="s">
        <v>89</v>
      </c>
    </row>
    <row r="78" spans="1:4" x14ac:dyDescent="0.25">
      <c r="A78" s="1" t="str">
        <f>HYPERLINK("#'GAS_PGC_ALL_1Y_AREA'!A1", "GAS_PGC_ALL_1Y_AREA")</f>
        <v>GAS_PGC_ALL_1Y_AREA</v>
      </c>
      <c r="D78" t="s">
        <v>90</v>
      </c>
    </row>
    <row r="79" spans="1:4" x14ac:dyDescent="0.25">
      <c r="A79" s="1" t="str">
        <f>HYPERLINK("#'GAS_UG_ALL_1Y_STMT2'!A1", "GAS_UG_ALL_1Y_STMT2")</f>
        <v>GAS_UG_ALL_1Y_STMT2</v>
      </c>
      <c r="D79" t="s">
        <v>91</v>
      </c>
    </row>
    <row r="80" spans="1:4" x14ac:dyDescent="0.25">
      <c r="A80" s="1" t="str">
        <f>HYPERLINK("#'GAS_PGC_ALL_1Y_STMT2'!A1", "GAS_PGC_ALL_1Y_STMT2")</f>
        <v>GAS_PGC_ALL_1Y_STMT2</v>
      </c>
      <c r="D80" t="s">
        <v>92</v>
      </c>
    </row>
    <row r="81" spans="1:4" x14ac:dyDescent="0.25">
      <c r="A81" s="1" t="str">
        <f>HYPERLINK("#'GAS_PGR_ALL_1Y_STMT2'!A1", "GAS_PGR_ALL_1Y_STMT2")</f>
        <v>GAS_PGR_ALL_1Y_STMT2</v>
      </c>
      <c r="D81" t="s">
        <v>93</v>
      </c>
    </row>
    <row r="82" spans="1:4" x14ac:dyDescent="0.25">
      <c r="A82" s="1" t="str">
        <f>HYPERLINK("#'MT_UG_ALL_1Y_FTS'!A1", "MT_UG_ALL_1Y_FTS")</f>
        <v>MT_UG_ALL_1Y_FTS</v>
      </c>
      <c r="D82" t="s">
        <v>94</v>
      </c>
    </row>
    <row r="83" spans="1:4" x14ac:dyDescent="0.25">
      <c r="A83" s="1" t="str">
        <f>HYPERLINK("#'OV_ALL_ALL_1Y'!A1", "OV_ALL_ALL_1Y")</f>
        <v>OV_ALL_ALL_1Y</v>
      </c>
      <c r="B83" t="s">
        <v>95</v>
      </c>
      <c r="D83" t="s">
        <v>96</v>
      </c>
    </row>
    <row r="84" spans="1:4" x14ac:dyDescent="0.25">
      <c r="A84" s="1" t="str">
        <f>HYPERLINK("#'RR_ALL_UNI_1Y_INST'!A1", "RR_ALL_UNI_1Y_INST")</f>
        <v>RR_ALL_UNI_1Y_INST</v>
      </c>
      <c r="B84" t="s">
        <v>97</v>
      </c>
      <c r="D84" t="s">
        <v>98</v>
      </c>
    </row>
    <row r="85" spans="1:4" x14ac:dyDescent="0.25">
      <c r="A85" s="1" t="str">
        <f>HYPERLINK("#'RR_ALL_NUHEI_1Y_INST'!A1", "RR_ALL_NUHEI_1Y_INST")</f>
        <v>RR_ALL_NUHEI_1Y_INST</v>
      </c>
      <c r="B85" t="s">
        <v>99</v>
      </c>
      <c r="D85" t="s">
        <v>100</v>
      </c>
    </row>
    <row r="86" spans="1:4" x14ac:dyDescent="0.25">
      <c r="A86" s="1" t="str">
        <f>HYPERLINK("#'RR_UG_UNI_1Y_INST'!A1", "RR_UG_UNI_1Y_INST")</f>
        <v>RR_UG_UNI_1Y_INST</v>
      </c>
      <c r="D86" t="s">
        <v>101</v>
      </c>
    </row>
    <row r="87" spans="1:4" x14ac:dyDescent="0.25">
      <c r="A87" s="1" t="str">
        <f>HYPERLINK("#'RR_UG_NUHEI_1Y_INST'!A1", "RR_UG_NUHEI_1Y_INST")</f>
        <v>RR_UG_NUHEI_1Y_INST</v>
      </c>
      <c r="D87" t="s">
        <v>102</v>
      </c>
    </row>
    <row r="88" spans="1:4" x14ac:dyDescent="0.25">
      <c r="A88" s="1" t="str">
        <f>HYPERLINK("#'RR_PGC_UNI_1Y_INST'!A1", "RR_PGC_UNI_1Y_INST")</f>
        <v>RR_PGC_UNI_1Y_INST</v>
      </c>
      <c r="D88" t="s">
        <v>103</v>
      </c>
    </row>
    <row r="89" spans="1:4" x14ac:dyDescent="0.25">
      <c r="A89" s="1" t="str">
        <f>HYPERLINK("#'RR_PGC_NUHEI_1Y_INST'!A1", "RR_PGC_NUHEI_1Y_INST")</f>
        <v>RR_PGC_NUHEI_1Y_INST</v>
      </c>
      <c r="D89" t="s">
        <v>104</v>
      </c>
    </row>
    <row r="90" spans="1:4" x14ac:dyDescent="0.25">
      <c r="A90" s="1" t="str">
        <f>HYPERLINK("#'RR_PGR_UNI_1Y_INST'!A1", "RR_PGR_UNI_1Y_INST")</f>
        <v>RR_PGR_UNI_1Y_INST</v>
      </c>
      <c r="D90" t="s">
        <v>105</v>
      </c>
    </row>
    <row r="91" spans="1:4" x14ac:dyDescent="0.25">
      <c r="A91" s="1" t="str">
        <f>HYPERLINK("#'RR_PGR_NUHEI_1Y_INST'!A1", "RR_PGR_NUHEI_1Y_INST")</f>
        <v>RR_PGR_NUHEI_1Y_INST</v>
      </c>
      <c r="D91" t="s">
        <v>106</v>
      </c>
    </row>
    <row r="92" spans="1:4" x14ac:dyDescent="0.25">
      <c r="A92" s="1" t="str">
        <f>HYPERLINK("#'CHAR_ALL_ALL_1Y_AREA'!A1", "CHAR_ALL_ALL_1Y_AREA")</f>
        <v>CHAR_ALL_ALL_1Y_AREA</v>
      </c>
      <c r="B92" t="s">
        <v>107</v>
      </c>
      <c r="C92" t="s">
        <v>58</v>
      </c>
      <c r="D92" t="s">
        <v>108</v>
      </c>
    </row>
    <row r="93" spans="1:4" x14ac:dyDescent="0.25">
      <c r="A93" s="1" t="str">
        <f>HYPERLINK("#'CHAR_UG_ALL_1Y_AREA'!A1", "CHAR_UG_ALL_1Y_AREA")</f>
        <v>CHAR_UG_ALL_1Y_AREA</v>
      </c>
      <c r="C93" t="s">
        <v>58</v>
      </c>
      <c r="D93" t="s">
        <v>109</v>
      </c>
    </row>
    <row r="94" spans="1:4" x14ac:dyDescent="0.25">
      <c r="A94" s="1" t="str">
        <f>HYPERLINK("#'CHAR_PGC_ALL_1Y_AREA'!A1", "CHAR_PGC_ALL_1Y_AREA")</f>
        <v>CHAR_PGC_ALL_1Y_AREA</v>
      </c>
      <c r="C94" t="s">
        <v>58</v>
      </c>
      <c r="D94" t="s">
        <v>110</v>
      </c>
    </row>
    <row r="95" spans="1:4" x14ac:dyDescent="0.25">
      <c r="A95" s="1" t="str">
        <f>HYPERLINK("#'CHAR_PGR_ALL_1Y_AREA'!A1", "CHAR_PGR_ALL_1Y_AREA")</f>
        <v>CHAR_PGR_ALL_1Y_AREA</v>
      </c>
      <c r="C95" t="s">
        <v>58</v>
      </c>
      <c r="D95" t="s">
        <v>111</v>
      </c>
    </row>
    <row r="96" spans="1:4" x14ac:dyDescent="0.25">
      <c r="A96" s="1" t="str">
        <f>HYPERLINK("#'CHAR_UG_ALL_1Y_ARSX'!A1", "CHAR_UG_ALL_1Y_ARSX")</f>
        <v>CHAR_UG_ALL_1Y_ARSX</v>
      </c>
      <c r="D96" t="s">
        <v>112</v>
      </c>
    </row>
    <row r="97" spans="1:4" x14ac:dyDescent="0.25">
      <c r="A97" s="1" t="str">
        <f>HYPERLINK("#'CHAR_PGC_ALL_1Y_ARSX'!A1", "CHAR_PGC_ALL_1Y_ARSX")</f>
        <v>CHAR_PGC_ALL_1Y_ARSX</v>
      </c>
      <c r="D97" t="s">
        <v>113</v>
      </c>
    </row>
    <row r="98" spans="1:4" x14ac:dyDescent="0.25">
      <c r="A98" s="1" t="str">
        <f>HYPERLINK("#'CHAR_PGR_ALL_1Y_ARSX'!A1", "CHAR_PGR_ALL_1Y_ARSX")</f>
        <v>CHAR_PGR_ALL_1Y_ARSX</v>
      </c>
      <c r="D98" t="s">
        <v>114</v>
      </c>
    </row>
    <row r="99" spans="1:4" x14ac:dyDescent="0.25">
      <c r="A99" s="1" t="str">
        <f>HYPERLINK("#'CHAR_UG_ALL_1Y_AR45SX'!A1", "CHAR_UG_ALL_1Y_AR45SX")</f>
        <v>CHAR_UG_ALL_1Y_AR45SX</v>
      </c>
      <c r="D99" t="s">
        <v>115</v>
      </c>
    </row>
    <row r="100" spans="1:4" x14ac:dyDescent="0.25">
      <c r="A100" s="1" t="str">
        <f>HYPERLINK("#'CHAR_PGC_ALL_1Y_AR45SX'!A1", "CHAR_PGC_ALL_1Y_AR45SX")</f>
        <v>CHAR_PGC_ALL_1Y_AR45SX</v>
      </c>
      <c r="D100" t="s">
        <v>116</v>
      </c>
    </row>
    <row r="101" spans="1:4" x14ac:dyDescent="0.25">
      <c r="A101" s="1" t="str">
        <f>HYPERLINK("#'CHAR_PGR_ALL_1Y_AR45SX'!A1", "CHAR_PGR_ALL_1Y_AR45SX")</f>
        <v>CHAR_PGR_ALL_1Y_AR45SX</v>
      </c>
      <c r="D101" t="s">
        <v>117</v>
      </c>
    </row>
    <row r="102" spans="1:4" x14ac:dyDescent="0.25">
      <c r="A102" s="1" t="str">
        <f>HYPERLINK("#'CHAR_ALL_ALL_1Y_SG'!A1", "CHAR_ALL_ALL_1Y_SG")</f>
        <v>CHAR_ALL_ALL_1Y_SG</v>
      </c>
      <c r="B102" t="s">
        <v>118</v>
      </c>
      <c r="D102" t="s">
        <v>119</v>
      </c>
    </row>
    <row r="103" spans="1:4" x14ac:dyDescent="0.25">
      <c r="A103" s="1" t="str">
        <f>HYPERLINK("#'CHAR_UG_ALL_1Y_SG'!A1", "CHAR_UG_ALL_1Y_SG")</f>
        <v>CHAR_UG_ALL_1Y_SG</v>
      </c>
      <c r="D103" t="s">
        <v>120</v>
      </c>
    </row>
    <row r="104" spans="1:4" x14ac:dyDescent="0.25">
      <c r="A104" s="1" t="str">
        <f>HYPERLINK("#'CHAR_PGC_ALL_1Y_SG'!A1", "CHAR_PGC_ALL_1Y_SG")</f>
        <v>CHAR_PGC_ALL_1Y_SG</v>
      </c>
      <c r="D104" t="s">
        <v>121</v>
      </c>
    </row>
    <row r="105" spans="1:4" x14ac:dyDescent="0.25">
      <c r="A105" s="1" t="str">
        <f>HYPERLINK("#'CHAR_PGR_ALL_1Y_SG'!A1", "CHAR_PGR_ALL_1Y_SG")</f>
        <v>CHAR_PGR_ALL_1Y_SG</v>
      </c>
      <c r="D105" t="s">
        <v>122</v>
      </c>
    </row>
    <row r="106" spans="1:4" x14ac:dyDescent="0.25">
      <c r="A106" s="1" t="str">
        <f>HYPERLINK("#'FTE_UG_UNI_1Y_INST_FIG'!A1", "FTE_UG_UNI_1Y_INST_FIG")</f>
        <v>FTE_UG_UNI_1Y_INST_FIG</v>
      </c>
      <c r="B106" t="s">
        <v>123</v>
      </c>
      <c r="D106" t="s">
        <v>14</v>
      </c>
    </row>
    <row r="107" spans="1:4" x14ac:dyDescent="0.25">
      <c r="A107" s="1" t="str">
        <f>HYPERLINK("#'FTE_UG_UNI_3Y_INST_FIG'!A1", "FTE_UG_UNI_3Y_INST_FIG")</f>
        <v>FTE_UG_UNI_3Y_INST_FIG</v>
      </c>
      <c r="D107" t="s">
        <v>124</v>
      </c>
    </row>
    <row r="108" spans="1:4" x14ac:dyDescent="0.25">
      <c r="A108" s="1" t="str">
        <f>HYPERLINK("#'FTE_PGC_UNI_1Y_INST_FIG'!A1", "FTE_PGC_UNI_1Y_INST_FIG")</f>
        <v>FTE_PGC_UNI_1Y_INST_FIG</v>
      </c>
      <c r="B108" t="s">
        <v>125</v>
      </c>
      <c r="D108" t="s">
        <v>15</v>
      </c>
    </row>
    <row r="109" spans="1:4" x14ac:dyDescent="0.25">
      <c r="A109" s="1" t="str">
        <f>HYPERLINK("#'FTE_PGC_UNI_3Y_INST_FIG'!A1", "FTE_PGC_UNI_3Y_INST_FIG")</f>
        <v>FTE_PGC_UNI_3Y_INST_FIG</v>
      </c>
      <c r="D109" t="s">
        <v>126</v>
      </c>
    </row>
    <row r="110" spans="1:4" x14ac:dyDescent="0.25">
      <c r="A110" s="1" t="str">
        <f>HYPERLINK("#'SAL_UG_UNI_1Y_INST_FIG'!A1", "SAL_UG_UNI_1Y_INST_FIG")</f>
        <v>SAL_UG_UNI_1Y_INST_FIG</v>
      </c>
      <c r="D110" t="s">
        <v>127</v>
      </c>
    </row>
    <row r="111" spans="1:4" x14ac:dyDescent="0.25">
      <c r="A111" s="1" t="str">
        <f>HYPERLINK("#'SAL_UG_UNI_3Y_INST_FIG'!A1", "SAL_UG_UNI_3Y_INST_FIG")</f>
        <v>SAL_UG_UNI_3Y_INST_FIG</v>
      </c>
      <c r="D111" t="s">
        <v>128</v>
      </c>
    </row>
    <row r="112" spans="1:4" x14ac:dyDescent="0.25">
      <c r="A112" s="1" t="str">
        <f>HYPERLINK("#'SAL_PGC_UNI_1Y_INST_FIG'!A1", "SAL_PGC_UNI_1Y_INST_FIG")</f>
        <v>SAL_PGC_UNI_1Y_INST_FIG</v>
      </c>
      <c r="D112" t="s">
        <v>129</v>
      </c>
    </row>
    <row r="113" spans="1:4" x14ac:dyDescent="0.25">
      <c r="A113" s="1" t="str">
        <f>HYPERLINK("#'SAL_PGC_UNI_3Y_INST_FIG'!A1", "SAL_PGC_UNI_3Y_INST_FIG")</f>
        <v>SAL_PGC_UNI_3Y_INST_FIG</v>
      </c>
      <c r="D113" t="s">
        <v>130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/>
  </sheetViews>
  <sheetFormatPr defaultColWidth="11.42578125" defaultRowHeight="15" x14ac:dyDescent="0.25"/>
  <cols>
    <col min="1" max="1" width="43.7109375" customWidth="1"/>
    <col min="2" max="3" width="45.7109375" customWidth="1"/>
    <col min="4" max="4" width="13.140625" customWidth="1"/>
  </cols>
  <sheetData>
    <row r="1" spans="1:4" x14ac:dyDescent="0.25">
      <c r="A1" s="4" t="s">
        <v>19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132</v>
      </c>
      <c r="C2" s="3" t="s">
        <v>133</v>
      </c>
    </row>
    <row r="3" spans="1:4" x14ac:dyDescent="0.25">
      <c r="A3" t="s">
        <v>671</v>
      </c>
      <c r="B3" t="s">
        <v>131</v>
      </c>
      <c r="C3" t="s">
        <v>131</v>
      </c>
    </row>
    <row r="4" spans="1:4" x14ac:dyDescent="0.25">
      <c r="A4" t="s">
        <v>147</v>
      </c>
      <c r="B4" t="s">
        <v>187</v>
      </c>
      <c r="C4" t="s">
        <v>272</v>
      </c>
    </row>
    <row r="5" spans="1:4" x14ac:dyDescent="0.25">
      <c r="A5" t="s">
        <v>151</v>
      </c>
      <c r="B5" t="s">
        <v>685</v>
      </c>
      <c r="C5" t="s">
        <v>217</v>
      </c>
    </row>
    <row r="6" spans="1:4" x14ac:dyDescent="0.25">
      <c r="A6" t="s">
        <v>154</v>
      </c>
      <c r="B6" t="s">
        <v>179</v>
      </c>
      <c r="C6" t="s">
        <v>188</v>
      </c>
    </row>
    <row r="7" spans="1:4" x14ac:dyDescent="0.25">
      <c r="A7" t="s">
        <v>672</v>
      </c>
      <c r="B7" t="s">
        <v>131</v>
      </c>
      <c r="C7" t="s">
        <v>131</v>
      </c>
    </row>
    <row r="8" spans="1:4" x14ac:dyDescent="0.25">
      <c r="A8" t="s">
        <v>147</v>
      </c>
      <c r="B8" t="s">
        <v>272</v>
      </c>
      <c r="C8" t="s">
        <v>380</v>
      </c>
    </row>
    <row r="9" spans="1:4" x14ac:dyDescent="0.25">
      <c r="A9" t="s">
        <v>151</v>
      </c>
      <c r="B9" t="s">
        <v>231</v>
      </c>
      <c r="C9" t="s">
        <v>388</v>
      </c>
    </row>
    <row r="10" spans="1:4" x14ac:dyDescent="0.25">
      <c r="A10" t="s">
        <v>154</v>
      </c>
      <c r="B10" t="s">
        <v>188</v>
      </c>
      <c r="C10" t="s">
        <v>680</v>
      </c>
    </row>
    <row r="11" spans="1:4" x14ac:dyDescent="0.25">
      <c r="A11" t="s">
        <v>661</v>
      </c>
      <c r="B11" t="s">
        <v>131</v>
      </c>
      <c r="C11" t="s">
        <v>131</v>
      </c>
    </row>
    <row r="12" spans="1:4" x14ac:dyDescent="0.25">
      <c r="A12" t="s">
        <v>147</v>
      </c>
      <c r="B12" t="s">
        <v>330</v>
      </c>
      <c r="C12" t="s">
        <v>686</v>
      </c>
    </row>
    <row r="13" spans="1:4" x14ac:dyDescent="0.25">
      <c r="A13" t="s">
        <v>151</v>
      </c>
      <c r="B13" t="s">
        <v>388</v>
      </c>
      <c r="C13" t="s">
        <v>364</v>
      </c>
    </row>
    <row r="14" spans="1:4" x14ac:dyDescent="0.25">
      <c r="A14" t="s">
        <v>154</v>
      </c>
      <c r="B14" t="s">
        <v>681</v>
      </c>
      <c r="C14" t="s">
        <v>193</v>
      </c>
    </row>
    <row r="15" spans="1:4" x14ac:dyDescent="0.25">
      <c r="A15" t="s">
        <v>674</v>
      </c>
      <c r="B15" t="s">
        <v>131</v>
      </c>
      <c r="C15" t="s">
        <v>131</v>
      </c>
    </row>
    <row r="16" spans="1:4" x14ac:dyDescent="0.25">
      <c r="A16" t="s">
        <v>147</v>
      </c>
      <c r="B16" t="s">
        <v>687</v>
      </c>
      <c r="C16" t="s">
        <v>688</v>
      </c>
    </row>
    <row r="17" spans="1:3" x14ac:dyDescent="0.25">
      <c r="A17" t="s">
        <v>151</v>
      </c>
      <c r="B17" t="s">
        <v>689</v>
      </c>
      <c r="C17" t="s">
        <v>690</v>
      </c>
    </row>
    <row r="18" spans="1:3" x14ac:dyDescent="0.25">
      <c r="A18" t="s">
        <v>154</v>
      </c>
      <c r="B18" t="s">
        <v>682</v>
      </c>
      <c r="C18" t="s">
        <v>683</v>
      </c>
    </row>
    <row r="20" spans="1:3" x14ac:dyDescent="0.25">
      <c r="A20" t="s">
        <v>158</v>
      </c>
    </row>
    <row r="21" spans="1:3" x14ac:dyDescent="0.25">
      <c r="A21" t="s">
        <v>159</v>
      </c>
    </row>
    <row r="22" spans="1:3" x14ac:dyDescent="0.25">
      <c r="A22" t="s">
        <v>665</v>
      </c>
    </row>
    <row r="23" spans="1:3" x14ac:dyDescent="0.25">
      <c r="A23" t="s">
        <v>666</v>
      </c>
    </row>
    <row r="24" spans="1:3" x14ac:dyDescent="0.25">
      <c r="A24" t="s">
        <v>667</v>
      </c>
    </row>
    <row r="26" spans="1:3" x14ac:dyDescent="0.25">
      <c r="A26" t="s">
        <v>162</v>
      </c>
    </row>
    <row r="27" spans="1:3" x14ac:dyDescent="0.25">
      <c r="A27" t="s">
        <v>302</v>
      </c>
    </row>
    <row r="28" spans="1:3" x14ac:dyDescent="0.25">
      <c r="A28" t="s">
        <v>668</v>
      </c>
    </row>
    <row r="29" spans="1:3" x14ac:dyDescent="0.25">
      <c r="A29" t="s">
        <v>669</v>
      </c>
    </row>
    <row r="30" spans="1:3" x14ac:dyDescent="0.25">
      <c r="A30" t="s">
        <v>670</v>
      </c>
    </row>
    <row r="32" spans="1:3" x14ac:dyDescent="0.25">
      <c r="A32" t="s">
        <v>165</v>
      </c>
    </row>
    <row r="34" spans="1:1" x14ac:dyDescent="0.25">
      <c r="A34" t="s">
        <v>679</v>
      </c>
    </row>
  </sheetData>
  <pageMargins left="0.7" right="0.7" top="0.75" bottom="0.75" header="0.3" footer="0.3"/>
  <pageSetup paperSize="9"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H28"/>
  <sheetViews>
    <sheetView workbookViewId="0"/>
  </sheetViews>
  <sheetFormatPr defaultColWidth="11.42578125" defaultRowHeight="15" x14ac:dyDescent="0.25"/>
  <cols>
    <col min="1" max="1" width="37.7109375" customWidth="1"/>
    <col min="2" max="7" width="30.7109375" customWidth="1"/>
    <col min="8" max="8" width="13.140625" customWidth="1"/>
  </cols>
  <sheetData>
    <row r="1" spans="1:8" x14ac:dyDescent="0.25">
      <c r="A1" s="4" t="s">
        <v>119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</row>
    <row r="3" spans="1:8" x14ac:dyDescent="0.25">
      <c r="A3" t="s">
        <v>4537</v>
      </c>
      <c r="B3" t="s">
        <v>2954</v>
      </c>
      <c r="C3" t="s">
        <v>190</v>
      </c>
      <c r="D3" t="s">
        <v>2958</v>
      </c>
      <c r="E3" t="s">
        <v>190</v>
      </c>
      <c r="F3" t="s">
        <v>2962</v>
      </c>
      <c r="G3" t="s">
        <v>190</v>
      </c>
    </row>
    <row r="4" spans="1:8" x14ac:dyDescent="0.25">
      <c r="A4" t="s">
        <v>4538</v>
      </c>
      <c r="B4" t="s">
        <v>3766</v>
      </c>
      <c r="C4" t="s">
        <v>1300</v>
      </c>
      <c r="D4" t="s">
        <v>3767</v>
      </c>
      <c r="E4" t="s">
        <v>2754</v>
      </c>
      <c r="F4" t="s">
        <v>3768</v>
      </c>
      <c r="G4" t="s">
        <v>4539</v>
      </c>
    </row>
    <row r="5" spans="1:8" x14ac:dyDescent="0.25">
      <c r="A5" t="s">
        <v>4540</v>
      </c>
      <c r="B5" t="s">
        <v>3828</v>
      </c>
      <c r="C5" t="s">
        <v>1117</v>
      </c>
      <c r="D5" t="s">
        <v>3829</v>
      </c>
      <c r="E5" t="s">
        <v>1243</v>
      </c>
      <c r="F5" t="s">
        <v>3830</v>
      </c>
      <c r="G5" t="s">
        <v>1117</v>
      </c>
    </row>
    <row r="6" spans="1:8" x14ac:dyDescent="0.25">
      <c r="A6" t="s">
        <v>4541</v>
      </c>
      <c r="B6" t="s">
        <v>3871</v>
      </c>
      <c r="C6" t="s">
        <v>934</v>
      </c>
      <c r="D6" t="s">
        <v>3872</v>
      </c>
      <c r="E6" t="s">
        <v>292</v>
      </c>
      <c r="F6" t="s">
        <v>3873</v>
      </c>
      <c r="G6" t="s">
        <v>947</v>
      </c>
    </row>
    <row r="7" spans="1:8" x14ac:dyDescent="0.25">
      <c r="A7" t="s">
        <v>4542</v>
      </c>
      <c r="B7" t="s">
        <v>131</v>
      </c>
      <c r="C7" t="s">
        <v>131</v>
      </c>
      <c r="D7" t="s">
        <v>131</v>
      </c>
      <c r="E7" t="s">
        <v>131</v>
      </c>
      <c r="F7" t="s">
        <v>131</v>
      </c>
      <c r="G7" t="s">
        <v>131</v>
      </c>
    </row>
    <row r="8" spans="1:8" x14ac:dyDescent="0.25">
      <c r="A8" t="s">
        <v>4543</v>
      </c>
      <c r="B8" t="s">
        <v>4544</v>
      </c>
      <c r="C8" t="s">
        <v>4545</v>
      </c>
      <c r="D8" t="s">
        <v>4546</v>
      </c>
      <c r="E8" t="s">
        <v>2857</v>
      </c>
      <c r="F8" t="s">
        <v>4547</v>
      </c>
      <c r="G8" t="s">
        <v>1447</v>
      </c>
    </row>
    <row r="9" spans="1:8" x14ac:dyDescent="0.25">
      <c r="A9" t="s">
        <v>4548</v>
      </c>
      <c r="B9" t="s">
        <v>4549</v>
      </c>
      <c r="C9" t="s">
        <v>2824</v>
      </c>
      <c r="D9" t="s">
        <v>4550</v>
      </c>
      <c r="E9" t="s">
        <v>3326</v>
      </c>
      <c r="F9" t="s">
        <v>4551</v>
      </c>
      <c r="G9" t="s">
        <v>1168</v>
      </c>
    </row>
    <row r="10" spans="1:8" x14ac:dyDescent="0.25">
      <c r="A10" t="s">
        <v>4552</v>
      </c>
      <c r="B10" t="s">
        <v>131</v>
      </c>
      <c r="C10" t="s">
        <v>131</v>
      </c>
      <c r="D10" t="s">
        <v>131</v>
      </c>
      <c r="E10" t="s">
        <v>131</v>
      </c>
      <c r="F10" t="s">
        <v>131</v>
      </c>
      <c r="G10" t="s">
        <v>131</v>
      </c>
    </row>
    <row r="11" spans="1:8" x14ac:dyDescent="0.25">
      <c r="A11" t="s">
        <v>4553</v>
      </c>
      <c r="B11" t="s">
        <v>4554</v>
      </c>
      <c r="C11" t="s">
        <v>1454</v>
      </c>
      <c r="D11" t="s">
        <v>4555</v>
      </c>
      <c r="E11" t="s">
        <v>1454</v>
      </c>
      <c r="F11" t="s">
        <v>4556</v>
      </c>
      <c r="G11" t="s">
        <v>1171</v>
      </c>
    </row>
    <row r="12" spans="1:8" x14ac:dyDescent="0.25">
      <c r="A12" t="s">
        <v>4557</v>
      </c>
      <c r="B12" t="s">
        <v>4558</v>
      </c>
      <c r="C12" t="s">
        <v>364</v>
      </c>
      <c r="D12" t="s">
        <v>4559</v>
      </c>
      <c r="E12" t="s">
        <v>364</v>
      </c>
      <c r="F12" t="s">
        <v>4560</v>
      </c>
      <c r="G12" t="s">
        <v>336</v>
      </c>
    </row>
    <row r="13" spans="1:8" x14ac:dyDescent="0.25">
      <c r="A13" t="s">
        <v>4561</v>
      </c>
      <c r="B13" t="s">
        <v>131</v>
      </c>
      <c r="C13" t="s">
        <v>131</v>
      </c>
      <c r="D13" t="s">
        <v>131</v>
      </c>
      <c r="E13" t="s">
        <v>131</v>
      </c>
      <c r="F13" t="s">
        <v>131</v>
      </c>
      <c r="G13" t="s">
        <v>131</v>
      </c>
    </row>
    <row r="14" spans="1:8" x14ac:dyDescent="0.25">
      <c r="A14" t="s">
        <v>1072</v>
      </c>
      <c r="B14" t="s">
        <v>4562</v>
      </c>
      <c r="C14" t="s">
        <v>1210</v>
      </c>
      <c r="D14" t="s">
        <v>4563</v>
      </c>
      <c r="E14" t="s">
        <v>1210</v>
      </c>
      <c r="F14" t="s">
        <v>4564</v>
      </c>
      <c r="G14" t="s">
        <v>1565</v>
      </c>
    </row>
    <row r="15" spans="1:8" x14ac:dyDescent="0.25">
      <c r="A15" t="s">
        <v>1075</v>
      </c>
      <c r="B15" t="s">
        <v>4565</v>
      </c>
      <c r="C15" t="s">
        <v>243</v>
      </c>
      <c r="D15" t="s">
        <v>4566</v>
      </c>
      <c r="E15" t="s">
        <v>243</v>
      </c>
      <c r="F15" t="s">
        <v>4567</v>
      </c>
      <c r="G15" t="s">
        <v>791</v>
      </c>
    </row>
    <row r="16" spans="1:8" x14ac:dyDescent="0.25">
      <c r="A16" t="s">
        <v>4568</v>
      </c>
      <c r="B16" t="s">
        <v>131</v>
      </c>
      <c r="C16" t="s">
        <v>131</v>
      </c>
      <c r="D16" t="s">
        <v>131</v>
      </c>
      <c r="E16" t="s">
        <v>131</v>
      </c>
      <c r="F16" t="s">
        <v>131</v>
      </c>
      <c r="G16" t="s">
        <v>131</v>
      </c>
    </row>
    <row r="17" spans="1:7" x14ac:dyDescent="0.25">
      <c r="A17" t="s">
        <v>4569</v>
      </c>
      <c r="B17" t="s">
        <v>4570</v>
      </c>
      <c r="C17" t="s">
        <v>1356</v>
      </c>
      <c r="D17" t="s">
        <v>4571</v>
      </c>
      <c r="E17" t="s">
        <v>1009</v>
      </c>
      <c r="F17" t="s">
        <v>4572</v>
      </c>
      <c r="G17" t="s">
        <v>1344</v>
      </c>
    </row>
    <row r="18" spans="1:7" x14ac:dyDescent="0.25">
      <c r="A18" t="s">
        <v>4573</v>
      </c>
      <c r="B18" t="s">
        <v>4574</v>
      </c>
      <c r="C18" t="s">
        <v>1265</v>
      </c>
      <c r="D18" t="s">
        <v>4575</v>
      </c>
      <c r="E18" t="s">
        <v>1265</v>
      </c>
      <c r="F18" t="s">
        <v>4576</v>
      </c>
      <c r="G18" t="s">
        <v>1407</v>
      </c>
    </row>
    <row r="19" spans="1:7" x14ac:dyDescent="0.25">
      <c r="A19" t="s">
        <v>4577</v>
      </c>
      <c r="B19" t="s">
        <v>4578</v>
      </c>
      <c r="C19" t="s">
        <v>1449</v>
      </c>
      <c r="D19" t="s">
        <v>4579</v>
      </c>
      <c r="E19" t="s">
        <v>1449</v>
      </c>
      <c r="F19" t="s">
        <v>4580</v>
      </c>
      <c r="G19" t="s">
        <v>1458</v>
      </c>
    </row>
    <row r="20" spans="1:7" x14ac:dyDescent="0.25">
      <c r="A20" t="s">
        <v>4581</v>
      </c>
      <c r="B20" t="s">
        <v>131</v>
      </c>
      <c r="C20" t="s">
        <v>131</v>
      </c>
      <c r="D20" t="s">
        <v>131</v>
      </c>
      <c r="E20" t="s">
        <v>131</v>
      </c>
      <c r="F20" t="s">
        <v>131</v>
      </c>
      <c r="G20" t="s">
        <v>131</v>
      </c>
    </row>
    <row r="21" spans="1:7" x14ac:dyDescent="0.25">
      <c r="A21" t="s">
        <v>4582</v>
      </c>
      <c r="B21" t="s">
        <v>4583</v>
      </c>
      <c r="C21" t="s">
        <v>2919</v>
      </c>
      <c r="D21" t="s">
        <v>4584</v>
      </c>
      <c r="E21" t="s">
        <v>4585</v>
      </c>
      <c r="F21" t="s">
        <v>4586</v>
      </c>
      <c r="G21" t="s">
        <v>4587</v>
      </c>
    </row>
    <row r="22" spans="1:7" x14ac:dyDescent="0.25">
      <c r="A22" t="s">
        <v>4588</v>
      </c>
      <c r="B22" t="s">
        <v>4589</v>
      </c>
      <c r="C22" t="s">
        <v>1455</v>
      </c>
      <c r="D22" t="s">
        <v>4590</v>
      </c>
      <c r="E22" t="s">
        <v>1334</v>
      </c>
      <c r="F22" t="s">
        <v>4591</v>
      </c>
      <c r="G22" t="s">
        <v>1521</v>
      </c>
    </row>
    <row r="23" spans="1:7" x14ac:dyDescent="0.25">
      <c r="A23" t="s">
        <v>4592</v>
      </c>
      <c r="B23" t="s">
        <v>131</v>
      </c>
      <c r="C23" t="s">
        <v>131</v>
      </c>
      <c r="D23" t="s">
        <v>131</v>
      </c>
      <c r="E23" t="s">
        <v>131</v>
      </c>
      <c r="F23" t="s">
        <v>131</v>
      </c>
      <c r="G23" t="s">
        <v>131</v>
      </c>
    </row>
    <row r="24" spans="1:7" x14ac:dyDescent="0.25">
      <c r="A24" t="s">
        <v>4593</v>
      </c>
      <c r="B24" t="s">
        <v>4594</v>
      </c>
      <c r="C24" t="s">
        <v>729</v>
      </c>
      <c r="D24" t="s">
        <v>4595</v>
      </c>
      <c r="E24" t="s">
        <v>387</v>
      </c>
      <c r="F24" t="s">
        <v>4596</v>
      </c>
      <c r="G24" t="s">
        <v>774</v>
      </c>
    </row>
    <row r="25" spans="1:7" x14ac:dyDescent="0.25">
      <c r="A25" t="s">
        <v>4597</v>
      </c>
      <c r="B25" t="s">
        <v>4598</v>
      </c>
      <c r="C25" t="s">
        <v>1292</v>
      </c>
      <c r="D25" t="s">
        <v>4599</v>
      </c>
      <c r="E25" t="s">
        <v>2871</v>
      </c>
      <c r="F25" t="s">
        <v>4600</v>
      </c>
      <c r="G25" t="s">
        <v>1393</v>
      </c>
    </row>
    <row r="26" spans="1:7" x14ac:dyDescent="0.25">
      <c r="A26" t="s">
        <v>4601</v>
      </c>
      <c r="B26" t="s">
        <v>131</v>
      </c>
      <c r="C26" t="s">
        <v>131</v>
      </c>
      <c r="D26" t="s">
        <v>131</v>
      </c>
      <c r="E26" t="s">
        <v>131</v>
      </c>
      <c r="F26" t="s">
        <v>131</v>
      </c>
      <c r="G26" t="s">
        <v>131</v>
      </c>
    </row>
    <row r="27" spans="1:7" x14ac:dyDescent="0.25">
      <c r="A27" t="s">
        <v>4602</v>
      </c>
      <c r="B27" t="s">
        <v>4603</v>
      </c>
      <c r="C27" t="s">
        <v>2904</v>
      </c>
      <c r="D27" t="s">
        <v>4604</v>
      </c>
      <c r="E27" t="s">
        <v>3607</v>
      </c>
      <c r="F27" t="s">
        <v>4605</v>
      </c>
      <c r="G27" t="s">
        <v>383</v>
      </c>
    </row>
    <row r="28" spans="1:7" x14ac:dyDescent="0.25">
      <c r="A28" t="s">
        <v>4606</v>
      </c>
      <c r="B28" t="s">
        <v>4607</v>
      </c>
      <c r="C28" t="s">
        <v>1452</v>
      </c>
      <c r="D28" t="s">
        <v>4608</v>
      </c>
      <c r="E28" t="s">
        <v>1360</v>
      </c>
      <c r="F28" t="s">
        <v>4609</v>
      </c>
      <c r="G28" t="s">
        <v>1315</v>
      </c>
    </row>
  </sheetData>
  <pageMargins left="0.7" right="0.7" top="0.75" bottom="0.75" header="0.3" footer="0.3"/>
  <pageSetup paperSize="9"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H26"/>
  <sheetViews>
    <sheetView workbookViewId="0"/>
  </sheetViews>
  <sheetFormatPr defaultColWidth="11.42578125" defaultRowHeight="15" x14ac:dyDescent="0.25"/>
  <cols>
    <col min="1" max="1" width="37.7109375" customWidth="1"/>
    <col min="2" max="7" width="30.7109375" customWidth="1"/>
    <col min="8" max="8" width="13.140625" customWidth="1"/>
  </cols>
  <sheetData>
    <row r="1" spans="1:8" x14ac:dyDescent="0.25">
      <c r="A1" s="4" t="s">
        <v>120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</row>
    <row r="3" spans="1:8" x14ac:dyDescent="0.25">
      <c r="A3" t="s">
        <v>4537</v>
      </c>
      <c r="B3" t="s">
        <v>3766</v>
      </c>
      <c r="C3" t="s">
        <v>190</v>
      </c>
      <c r="D3" t="s">
        <v>3767</v>
      </c>
      <c r="E3" t="s">
        <v>190</v>
      </c>
      <c r="F3" t="s">
        <v>3768</v>
      </c>
      <c r="G3" t="s">
        <v>190</v>
      </c>
    </row>
    <row r="4" spans="1:8" x14ac:dyDescent="0.25">
      <c r="A4" t="s">
        <v>4538</v>
      </c>
      <c r="B4" t="s">
        <v>3766</v>
      </c>
      <c r="C4" t="s">
        <v>190</v>
      </c>
      <c r="D4" t="s">
        <v>3767</v>
      </c>
      <c r="E4" t="s">
        <v>190</v>
      </c>
      <c r="F4" t="s">
        <v>3768</v>
      </c>
      <c r="G4" t="s">
        <v>190</v>
      </c>
    </row>
    <row r="5" spans="1:8" x14ac:dyDescent="0.25">
      <c r="A5" t="s">
        <v>4542</v>
      </c>
      <c r="B5" t="s">
        <v>131</v>
      </c>
      <c r="C5" t="s">
        <v>131</v>
      </c>
      <c r="D5" t="s">
        <v>131</v>
      </c>
      <c r="E5" t="s">
        <v>131</v>
      </c>
      <c r="F5" t="s">
        <v>131</v>
      </c>
      <c r="G5" t="s">
        <v>131</v>
      </c>
    </row>
    <row r="6" spans="1:8" x14ac:dyDescent="0.25">
      <c r="A6" t="s">
        <v>4543</v>
      </c>
      <c r="B6" t="s">
        <v>4610</v>
      </c>
      <c r="C6" t="s">
        <v>2858</v>
      </c>
      <c r="D6" t="s">
        <v>4611</v>
      </c>
      <c r="E6" t="s">
        <v>4612</v>
      </c>
      <c r="F6" t="s">
        <v>4613</v>
      </c>
      <c r="G6" t="s">
        <v>2793</v>
      </c>
    </row>
    <row r="7" spans="1:8" x14ac:dyDescent="0.25">
      <c r="A7" t="s">
        <v>4548</v>
      </c>
      <c r="B7" t="s">
        <v>4614</v>
      </c>
      <c r="C7" t="s">
        <v>4615</v>
      </c>
      <c r="D7" t="s">
        <v>4616</v>
      </c>
      <c r="E7" t="s">
        <v>2927</v>
      </c>
      <c r="F7" t="s">
        <v>4617</v>
      </c>
      <c r="G7" t="s">
        <v>2903</v>
      </c>
    </row>
    <row r="8" spans="1:8" x14ac:dyDescent="0.25">
      <c r="A8" t="s">
        <v>4552</v>
      </c>
      <c r="B8" t="s">
        <v>131</v>
      </c>
      <c r="C8" t="s">
        <v>131</v>
      </c>
      <c r="D8" t="s">
        <v>131</v>
      </c>
      <c r="E8" t="s">
        <v>131</v>
      </c>
      <c r="F8" t="s">
        <v>131</v>
      </c>
      <c r="G8" t="s">
        <v>131</v>
      </c>
    </row>
    <row r="9" spans="1:8" x14ac:dyDescent="0.25">
      <c r="A9" t="s">
        <v>4553</v>
      </c>
      <c r="B9" t="s">
        <v>4618</v>
      </c>
      <c r="C9" t="s">
        <v>1306</v>
      </c>
      <c r="D9" t="s">
        <v>4619</v>
      </c>
      <c r="E9" t="s">
        <v>1306</v>
      </c>
      <c r="F9" t="s">
        <v>4620</v>
      </c>
      <c r="G9" t="s">
        <v>2734</v>
      </c>
    </row>
    <row r="10" spans="1:8" x14ac:dyDescent="0.25">
      <c r="A10" t="s">
        <v>4557</v>
      </c>
      <c r="B10" t="s">
        <v>4621</v>
      </c>
      <c r="C10" t="s">
        <v>694</v>
      </c>
      <c r="D10" t="s">
        <v>4622</v>
      </c>
      <c r="E10" t="s">
        <v>694</v>
      </c>
      <c r="F10" t="s">
        <v>4623</v>
      </c>
      <c r="G10" t="s">
        <v>269</v>
      </c>
    </row>
    <row r="11" spans="1:8" x14ac:dyDescent="0.25">
      <c r="A11" t="s">
        <v>4561</v>
      </c>
      <c r="B11" t="s">
        <v>131</v>
      </c>
      <c r="C11" t="s">
        <v>131</v>
      </c>
      <c r="D11" t="s">
        <v>131</v>
      </c>
      <c r="E11" t="s">
        <v>131</v>
      </c>
      <c r="F11" t="s">
        <v>131</v>
      </c>
      <c r="G11" t="s">
        <v>131</v>
      </c>
    </row>
    <row r="12" spans="1:8" x14ac:dyDescent="0.25">
      <c r="A12" t="s">
        <v>1072</v>
      </c>
      <c r="B12" t="s">
        <v>3481</v>
      </c>
      <c r="C12" t="s">
        <v>1198</v>
      </c>
      <c r="D12" t="s">
        <v>3328</v>
      </c>
      <c r="E12" t="s">
        <v>1198</v>
      </c>
      <c r="F12" t="s">
        <v>3531</v>
      </c>
      <c r="G12" t="s">
        <v>1560</v>
      </c>
    </row>
    <row r="13" spans="1:8" x14ac:dyDescent="0.25">
      <c r="A13" t="s">
        <v>1075</v>
      </c>
      <c r="B13" t="s">
        <v>4624</v>
      </c>
      <c r="C13" t="s">
        <v>857</v>
      </c>
      <c r="D13" t="s">
        <v>4625</v>
      </c>
      <c r="E13" t="s">
        <v>857</v>
      </c>
      <c r="F13" t="s">
        <v>4626</v>
      </c>
      <c r="G13" t="s">
        <v>374</v>
      </c>
    </row>
    <row r="14" spans="1:8" x14ac:dyDescent="0.25">
      <c r="A14" t="s">
        <v>4568</v>
      </c>
      <c r="B14" t="s">
        <v>131</v>
      </c>
      <c r="C14" t="s">
        <v>131</v>
      </c>
      <c r="D14" t="s">
        <v>131</v>
      </c>
      <c r="E14" t="s">
        <v>131</v>
      </c>
      <c r="F14" t="s">
        <v>131</v>
      </c>
      <c r="G14" t="s">
        <v>131</v>
      </c>
    </row>
    <row r="15" spans="1:8" x14ac:dyDescent="0.25">
      <c r="A15" t="s">
        <v>4569</v>
      </c>
      <c r="B15" t="s">
        <v>4627</v>
      </c>
      <c r="C15" t="s">
        <v>4628</v>
      </c>
      <c r="D15" t="s">
        <v>4629</v>
      </c>
      <c r="E15" t="s">
        <v>4628</v>
      </c>
      <c r="F15" t="s">
        <v>4630</v>
      </c>
      <c r="G15" t="s">
        <v>1009</v>
      </c>
    </row>
    <row r="16" spans="1:8" x14ac:dyDescent="0.25">
      <c r="A16" t="s">
        <v>4573</v>
      </c>
      <c r="B16" t="s">
        <v>4631</v>
      </c>
      <c r="C16" t="s">
        <v>1445</v>
      </c>
      <c r="D16" t="s">
        <v>4632</v>
      </c>
      <c r="E16" t="s">
        <v>1445</v>
      </c>
      <c r="F16" t="s">
        <v>4633</v>
      </c>
      <c r="G16" t="s">
        <v>1366</v>
      </c>
    </row>
    <row r="17" spans="1:7" x14ac:dyDescent="0.25">
      <c r="A17" t="s">
        <v>4577</v>
      </c>
      <c r="B17" t="s">
        <v>4634</v>
      </c>
      <c r="C17" t="s">
        <v>1381</v>
      </c>
      <c r="D17" t="s">
        <v>4635</v>
      </c>
      <c r="E17" t="s">
        <v>1381</v>
      </c>
      <c r="F17" t="s">
        <v>4636</v>
      </c>
      <c r="G17" t="s">
        <v>1603</v>
      </c>
    </row>
    <row r="18" spans="1:7" x14ac:dyDescent="0.25">
      <c r="A18" t="s">
        <v>4581</v>
      </c>
      <c r="B18" t="s">
        <v>131</v>
      </c>
      <c r="C18" t="s">
        <v>131</v>
      </c>
      <c r="D18" t="s">
        <v>131</v>
      </c>
      <c r="E18" t="s">
        <v>131</v>
      </c>
      <c r="F18" t="s">
        <v>131</v>
      </c>
      <c r="G18" t="s">
        <v>131</v>
      </c>
    </row>
    <row r="19" spans="1:7" x14ac:dyDescent="0.25">
      <c r="A19" t="s">
        <v>4582</v>
      </c>
      <c r="B19" t="s">
        <v>4637</v>
      </c>
      <c r="C19" t="s">
        <v>185</v>
      </c>
      <c r="D19" t="s">
        <v>4638</v>
      </c>
      <c r="E19" t="s">
        <v>4639</v>
      </c>
      <c r="F19" t="s">
        <v>4640</v>
      </c>
      <c r="G19" t="s">
        <v>354</v>
      </c>
    </row>
    <row r="20" spans="1:7" x14ac:dyDescent="0.25">
      <c r="A20" t="s">
        <v>4588</v>
      </c>
      <c r="B20" t="s">
        <v>4641</v>
      </c>
      <c r="C20" t="s">
        <v>1284</v>
      </c>
      <c r="D20" t="s">
        <v>4642</v>
      </c>
      <c r="E20" t="s">
        <v>1132</v>
      </c>
      <c r="F20" t="s">
        <v>4643</v>
      </c>
      <c r="G20" t="s">
        <v>1127</v>
      </c>
    </row>
    <row r="21" spans="1:7" x14ac:dyDescent="0.25">
      <c r="A21" t="s">
        <v>4592</v>
      </c>
      <c r="B21" t="s">
        <v>131</v>
      </c>
      <c r="C21" t="s">
        <v>131</v>
      </c>
      <c r="D21" t="s">
        <v>131</v>
      </c>
      <c r="E21" t="s">
        <v>131</v>
      </c>
      <c r="F21" t="s">
        <v>131</v>
      </c>
      <c r="G21" t="s">
        <v>131</v>
      </c>
    </row>
    <row r="22" spans="1:7" x14ac:dyDescent="0.25">
      <c r="A22" t="s">
        <v>4593</v>
      </c>
      <c r="B22" t="s">
        <v>4644</v>
      </c>
      <c r="C22" t="s">
        <v>738</v>
      </c>
      <c r="D22" t="s">
        <v>4645</v>
      </c>
      <c r="E22" t="s">
        <v>262</v>
      </c>
      <c r="F22" t="s">
        <v>4646</v>
      </c>
      <c r="G22" t="s">
        <v>183</v>
      </c>
    </row>
    <row r="23" spans="1:7" x14ac:dyDescent="0.25">
      <c r="A23" t="s">
        <v>4597</v>
      </c>
      <c r="B23" t="s">
        <v>4647</v>
      </c>
      <c r="C23" t="s">
        <v>950</v>
      </c>
      <c r="D23" t="s">
        <v>4648</v>
      </c>
      <c r="E23" t="s">
        <v>1546</v>
      </c>
      <c r="F23" t="s">
        <v>4649</v>
      </c>
      <c r="G23" t="s">
        <v>948</v>
      </c>
    </row>
    <row r="24" spans="1:7" x14ac:dyDescent="0.25">
      <c r="A24" t="s">
        <v>4601</v>
      </c>
      <c r="B24" t="s">
        <v>131</v>
      </c>
      <c r="C24" t="s">
        <v>131</v>
      </c>
      <c r="D24" t="s">
        <v>131</v>
      </c>
      <c r="E24" t="s">
        <v>131</v>
      </c>
      <c r="F24" t="s">
        <v>131</v>
      </c>
      <c r="G24" t="s">
        <v>131</v>
      </c>
    </row>
    <row r="25" spans="1:7" x14ac:dyDescent="0.25">
      <c r="A25" t="s">
        <v>4602</v>
      </c>
      <c r="B25" t="s">
        <v>4650</v>
      </c>
      <c r="C25" t="s">
        <v>192</v>
      </c>
      <c r="D25" t="s">
        <v>4651</v>
      </c>
      <c r="E25" t="s">
        <v>773</v>
      </c>
      <c r="F25" t="s">
        <v>4652</v>
      </c>
      <c r="G25" t="s">
        <v>358</v>
      </c>
    </row>
    <row r="26" spans="1:7" x14ac:dyDescent="0.25">
      <c r="A26" t="s">
        <v>4606</v>
      </c>
      <c r="B26" t="s">
        <v>4653</v>
      </c>
      <c r="C26" t="s">
        <v>1348</v>
      </c>
      <c r="D26" t="s">
        <v>4654</v>
      </c>
      <c r="E26" t="s">
        <v>1295</v>
      </c>
      <c r="F26" t="s">
        <v>4655</v>
      </c>
      <c r="G26" t="s">
        <v>1289</v>
      </c>
    </row>
  </sheetData>
  <pageMargins left="0.7" right="0.7" top="0.75" bottom="0.75" header="0.3" footer="0.3"/>
  <pageSetup paperSize="9"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H26"/>
  <sheetViews>
    <sheetView workbookViewId="0"/>
  </sheetViews>
  <sheetFormatPr defaultColWidth="11.42578125" defaultRowHeight="15" x14ac:dyDescent="0.25"/>
  <cols>
    <col min="1" max="1" width="37.7109375" customWidth="1"/>
    <col min="2" max="7" width="30.7109375" customWidth="1"/>
    <col min="8" max="8" width="13.140625" customWidth="1"/>
  </cols>
  <sheetData>
    <row r="1" spans="1:8" x14ac:dyDescent="0.25">
      <c r="A1" s="4" t="s">
        <v>121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</row>
    <row r="3" spans="1:8" x14ac:dyDescent="0.25">
      <c r="A3" t="s">
        <v>4537</v>
      </c>
      <c r="B3" t="s">
        <v>3828</v>
      </c>
      <c r="C3" t="s">
        <v>190</v>
      </c>
      <c r="D3" t="s">
        <v>3829</v>
      </c>
      <c r="E3" t="s">
        <v>190</v>
      </c>
      <c r="F3" t="s">
        <v>3830</v>
      </c>
      <c r="G3" t="s">
        <v>190</v>
      </c>
    </row>
    <row r="4" spans="1:8" x14ac:dyDescent="0.25">
      <c r="A4" t="s">
        <v>4540</v>
      </c>
      <c r="B4" t="s">
        <v>3828</v>
      </c>
      <c r="C4" t="s">
        <v>190</v>
      </c>
      <c r="D4" t="s">
        <v>3829</v>
      </c>
      <c r="E4" t="s">
        <v>190</v>
      </c>
      <c r="F4" t="s">
        <v>3830</v>
      </c>
      <c r="G4" t="s">
        <v>190</v>
      </c>
    </row>
    <row r="5" spans="1:8" x14ac:dyDescent="0.25">
      <c r="A5" t="s">
        <v>4542</v>
      </c>
      <c r="B5" t="s">
        <v>131</v>
      </c>
      <c r="C5" t="s">
        <v>131</v>
      </c>
      <c r="D5" t="s">
        <v>131</v>
      </c>
      <c r="E5" t="s">
        <v>131</v>
      </c>
      <c r="F5" t="s">
        <v>131</v>
      </c>
      <c r="G5" t="s">
        <v>131</v>
      </c>
    </row>
    <row r="6" spans="1:8" x14ac:dyDescent="0.25">
      <c r="A6" t="s">
        <v>4543</v>
      </c>
      <c r="B6" t="s">
        <v>4656</v>
      </c>
      <c r="C6" t="s">
        <v>1123</v>
      </c>
      <c r="D6" t="s">
        <v>4657</v>
      </c>
      <c r="E6" t="s">
        <v>3427</v>
      </c>
      <c r="F6" t="s">
        <v>4658</v>
      </c>
      <c r="G6" t="s">
        <v>3160</v>
      </c>
    </row>
    <row r="7" spans="1:8" x14ac:dyDescent="0.25">
      <c r="A7" t="s">
        <v>4548</v>
      </c>
      <c r="B7" t="s">
        <v>4659</v>
      </c>
      <c r="C7" t="s">
        <v>1604</v>
      </c>
      <c r="D7" t="s">
        <v>4660</v>
      </c>
      <c r="E7" t="s">
        <v>1365</v>
      </c>
      <c r="F7" t="s">
        <v>4661</v>
      </c>
      <c r="G7" t="s">
        <v>406</v>
      </c>
    </row>
    <row r="8" spans="1:8" x14ac:dyDescent="0.25">
      <c r="A8" t="s">
        <v>4552</v>
      </c>
      <c r="B8" t="s">
        <v>131</v>
      </c>
      <c r="C8" t="s">
        <v>131</v>
      </c>
      <c r="D8" t="s">
        <v>131</v>
      </c>
      <c r="E8" t="s">
        <v>131</v>
      </c>
      <c r="F8" t="s">
        <v>131</v>
      </c>
      <c r="G8" t="s">
        <v>131</v>
      </c>
    </row>
    <row r="9" spans="1:8" x14ac:dyDescent="0.25">
      <c r="A9" t="s">
        <v>4553</v>
      </c>
      <c r="B9" t="s">
        <v>4662</v>
      </c>
      <c r="C9" t="s">
        <v>1565</v>
      </c>
      <c r="D9" t="s">
        <v>3731</v>
      </c>
      <c r="E9" t="s">
        <v>1565</v>
      </c>
      <c r="F9" t="s">
        <v>3247</v>
      </c>
      <c r="G9" t="s">
        <v>1201</v>
      </c>
    </row>
    <row r="10" spans="1:8" x14ac:dyDescent="0.25">
      <c r="A10" t="s">
        <v>4557</v>
      </c>
      <c r="B10" t="s">
        <v>4663</v>
      </c>
      <c r="C10" t="s">
        <v>791</v>
      </c>
      <c r="D10" t="s">
        <v>4664</v>
      </c>
      <c r="E10" t="s">
        <v>791</v>
      </c>
      <c r="F10" t="s">
        <v>4665</v>
      </c>
      <c r="G10" t="s">
        <v>4666</v>
      </c>
    </row>
    <row r="11" spans="1:8" x14ac:dyDescent="0.25">
      <c r="A11" t="s">
        <v>4561</v>
      </c>
      <c r="B11" t="s">
        <v>131</v>
      </c>
      <c r="C11" t="s">
        <v>131</v>
      </c>
      <c r="D11" t="s">
        <v>131</v>
      </c>
      <c r="E11" t="s">
        <v>131</v>
      </c>
      <c r="F11" t="s">
        <v>131</v>
      </c>
      <c r="G11" t="s">
        <v>131</v>
      </c>
    </row>
    <row r="12" spans="1:8" x14ac:dyDescent="0.25">
      <c r="A12" t="s">
        <v>1072</v>
      </c>
      <c r="B12" t="s">
        <v>3506</v>
      </c>
      <c r="C12" t="s">
        <v>1394</v>
      </c>
      <c r="D12" t="s">
        <v>3454</v>
      </c>
      <c r="E12" t="s">
        <v>1394</v>
      </c>
      <c r="F12" t="s">
        <v>3169</v>
      </c>
      <c r="G12" t="s">
        <v>1210</v>
      </c>
    </row>
    <row r="13" spans="1:8" x14ac:dyDescent="0.25">
      <c r="A13" t="s">
        <v>1075</v>
      </c>
      <c r="B13" t="s">
        <v>4667</v>
      </c>
      <c r="C13" t="s">
        <v>808</v>
      </c>
      <c r="D13" t="s">
        <v>4668</v>
      </c>
      <c r="E13" t="s">
        <v>808</v>
      </c>
      <c r="F13" t="s">
        <v>4669</v>
      </c>
      <c r="G13" t="s">
        <v>243</v>
      </c>
    </row>
    <row r="14" spans="1:8" x14ac:dyDescent="0.25">
      <c r="A14" t="s">
        <v>4568</v>
      </c>
      <c r="B14" t="s">
        <v>131</v>
      </c>
      <c r="C14" t="s">
        <v>131</v>
      </c>
      <c r="D14" t="s">
        <v>131</v>
      </c>
      <c r="E14" t="s">
        <v>131</v>
      </c>
      <c r="F14" t="s">
        <v>131</v>
      </c>
      <c r="G14" t="s">
        <v>131</v>
      </c>
    </row>
    <row r="15" spans="1:8" x14ac:dyDescent="0.25">
      <c r="A15" t="s">
        <v>4569</v>
      </c>
      <c r="B15" t="s">
        <v>4670</v>
      </c>
      <c r="C15" t="s">
        <v>2917</v>
      </c>
      <c r="D15" t="s">
        <v>4671</v>
      </c>
      <c r="E15" t="s">
        <v>4672</v>
      </c>
      <c r="F15" t="s">
        <v>4673</v>
      </c>
      <c r="G15" t="s">
        <v>4274</v>
      </c>
    </row>
    <row r="16" spans="1:8" x14ac:dyDescent="0.25">
      <c r="A16" t="s">
        <v>4573</v>
      </c>
      <c r="B16" t="s">
        <v>4674</v>
      </c>
      <c r="C16" t="s">
        <v>4675</v>
      </c>
      <c r="D16" t="s">
        <v>4676</v>
      </c>
      <c r="E16" t="s">
        <v>1483</v>
      </c>
      <c r="F16" t="s">
        <v>4677</v>
      </c>
      <c r="G16" t="s">
        <v>1334</v>
      </c>
    </row>
    <row r="17" spans="1:7" x14ac:dyDescent="0.25">
      <c r="A17" t="s">
        <v>4577</v>
      </c>
      <c r="B17" t="s">
        <v>4678</v>
      </c>
      <c r="C17" t="s">
        <v>1414</v>
      </c>
      <c r="D17" t="s">
        <v>4679</v>
      </c>
      <c r="E17" t="s">
        <v>1414</v>
      </c>
      <c r="F17" t="s">
        <v>3345</v>
      </c>
      <c r="G17" t="s">
        <v>438</v>
      </c>
    </row>
    <row r="18" spans="1:7" x14ac:dyDescent="0.25">
      <c r="A18" t="s">
        <v>4581</v>
      </c>
      <c r="B18" t="s">
        <v>131</v>
      </c>
      <c r="C18" t="s">
        <v>131</v>
      </c>
      <c r="D18" t="s">
        <v>131</v>
      </c>
      <c r="E18" t="s">
        <v>131</v>
      </c>
      <c r="F18" t="s">
        <v>131</v>
      </c>
      <c r="G18" t="s">
        <v>131</v>
      </c>
    </row>
    <row r="19" spans="1:7" x14ac:dyDescent="0.25">
      <c r="A19" t="s">
        <v>4582</v>
      </c>
      <c r="B19" t="s">
        <v>4680</v>
      </c>
      <c r="C19" t="s">
        <v>1205</v>
      </c>
      <c r="D19" t="s">
        <v>4681</v>
      </c>
      <c r="E19" t="s">
        <v>2754</v>
      </c>
      <c r="F19" t="s">
        <v>4682</v>
      </c>
      <c r="G19" t="s">
        <v>3393</v>
      </c>
    </row>
    <row r="20" spans="1:7" x14ac:dyDescent="0.25">
      <c r="A20" t="s">
        <v>4588</v>
      </c>
      <c r="B20" t="s">
        <v>4683</v>
      </c>
      <c r="C20" t="s">
        <v>1131</v>
      </c>
      <c r="D20" t="s">
        <v>4684</v>
      </c>
      <c r="E20" t="s">
        <v>1148</v>
      </c>
      <c r="F20" t="s">
        <v>4685</v>
      </c>
      <c r="G20" t="s">
        <v>1547</v>
      </c>
    </row>
    <row r="21" spans="1:7" x14ac:dyDescent="0.25">
      <c r="A21" t="s">
        <v>4592</v>
      </c>
      <c r="B21" t="s">
        <v>131</v>
      </c>
      <c r="C21" t="s">
        <v>131</v>
      </c>
      <c r="D21" t="s">
        <v>131</v>
      </c>
      <c r="E21" t="s">
        <v>131</v>
      </c>
      <c r="F21" t="s">
        <v>131</v>
      </c>
      <c r="G21" t="s">
        <v>131</v>
      </c>
    </row>
    <row r="22" spans="1:7" x14ac:dyDescent="0.25">
      <c r="A22" t="s">
        <v>4593</v>
      </c>
      <c r="B22" t="s">
        <v>4686</v>
      </c>
      <c r="C22" t="s">
        <v>1077</v>
      </c>
      <c r="D22" t="s">
        <v>4687</v>
      </c>
      <c r="E22" t="s">
        <v>1077</v>
      </c>
      <c r="F22" t="s">
        <v>4688</v>
      </c>
      <c r="G22" t="s">
        <v>1423</v>
      </c>
    </row>
    <row r="23" spans="1:7" x14ac:dyDescent="0.25">
      <c r="A23" t="s">
        <v>4597</v>
      </c>
      <c r="B23" t="s">
        <v>4689</v>
      </c>
      <c r="C23" t="s">
        <v>1432</v>
      </c>
      <c r="D23" t="s">
        <v>4690</v>
      </c>
      <c r="E23" t="s">
        <v>1432</v>
      </c>
      <c r="F23" t="s">
        <v>4691</v>
      </c>
      <c r="G23" t="s">
        <v>1484</v>
      </c>
    </row>
    <row r="24" spans="1:7" x14ac:dyDescent="0.25">
      <c r="A24" t="s">
        <v>4601</v>
      </c>
      <c r="B24" t="s">
        <v>131</v>
      </c>
      <c r="C24" t="s">
        <v>131</v>
      </c>
      <c r="D24" t="s">
        <v>131</v>
      </c>
      <c r="E24" t="s">
        <v>131</v>
      </c>
      <c r="F24" t="s">
        <v>131</v>
      </c>
      <c r="G24" t="s">
        <v>131</v>
      </c>
    </row>
    <row r="25" spans="1:7" x14ac:dyDescent="0.25">
      <c r="A25" t="s">
        <v>4602</v>
      </c>
      <c r="B25" t="s">
        <v>4692</v>
      </c>
      <c r="C25" t="s">
        <v>2932</v>
      </c>
      <c r="D25" t="s">
        <v>4693</v>
      </c>
      <c r="E25" t="s">
        <v>970</v>
      </c>
      <c r="F25" t="s">
        <v>4694</v>
      </c>
      <c r="G25" t="s">
        <v>1073</v>
      </c>
    </row>
    <row r="26" spans="1:7" x14ac:dyDescent="0.25">
      <c r="A26" t="s">
        <v>4606</v>
      </c>
      <c r="B26" t="s">
        <v>4695</v>
      </c>
      <c r="C26" t="s">
        <v>4696</v>
      </c>
      <c r="D26" t="s">
        <v>4697</v>
      </c>
      <c r="E26" t="s">
        <v>1475</v>
      </c>
      <c r="F26" t="s">
        <v>4698</v>
      </c>
      <c r="G26" t="s">
        <v>1294</v>
      </c>
    </row>
  </sheetData>
  <pageMargins left="0.7" right="0.7" top="0.75" bottom="0.75" header="0.3" footer="0.3"/>
  <pageSetup paperSize="9"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H26"/>
  <sheetViews>
    <sheetView workbookViewId="0"/>
  </sheetViews>
  <sheetFormatPr defaultColWidth="11.42578125" defaultRowHeight="15" x14ac:dyDescent="0.25"/>
  <cols>
    <col min="1" max="1" width="37.7109375" customWidth="1"/>
    <col min="2" max="7" width="30.7109375" customWidth="1"/>
    <col min="8" max="8" width="13.140625" customWidth="1"/>
  </cols>
  <sheetData>
    <row r="1" spans="1:8" x14ac:dyDescent="0.25">
      <c r="A1" s="4" t="s">
        <v>122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</row>
    <row r="3" spans="1:8" x14ac:dyDescent="0.25">
      <c r="A3" t="s">
        <v>4537</v>
      </c>
      <c r="B3" t="s">
        <v>3871</v>
      </c>
      <c r="C3" t="s">
        <v>190</v>
      </c>
      <c r="D3" t="s">
        <v>3872</v>
      </c>
      <c r="E3" t="s">
        <v>190</v>
      </c>
      <c r="F3" t="s">
        <v>3873</v>
      </c>
      <c r="G3" t="s">
        <v>190</v>
      </c>
    </row>
    <row r="4" spans="1:8" x14ac:dyDescent="0.25">
      <c r="A4" t="s">
        <v>4541</v>
      </c>
      <c r="B4" t="s">
        <v>3871</v>
      </c>
      <c r="C4" t="s">
        <v>190</v>
      </c>
      <c r="D4" t="s">
        <v>3872</v>
      </c>
      <c r="E4" t="s">
        <v>190</v>
      </c>
      <c r="F4" t="s">
        <v>3873</v>
      </c>
      <c r="G4" t="s">
        <v>190</v>
      </c>
    </row>
    <row r="5" spans="1:8" x14ac:dyDescent="0.25">
      <c r="A5" t="s">
        <v>4542</v>
      </c>
      <c r="B5" t="s">
        <v>131</v>
      </c>
      <c r="C5" t="s">
        <v>131</v>
      </c>
      <c r="D5" t="s">
        <v>131</v>
      </c>
      <c r="E5" t="s">
        <v>131</v>
      </c>
      <c r="F5" t="s">
        <v>131</v>
      </c>
      <c r="G5" t="s">
        <v>131</v>
      </c>
    </row>
    <row r="6" spans="1:8" x14ac:dyDescent="0.25">
      <c r="A6" t="s">
        <v>4543</v>
      </c>
      <c r="B6" t="s">
        <v>4699</v>
      </c>
      <c r="C6" t="s">
        <v>4700</v>
      </c>
      <c r="D6" t="s">
        <v>4701</v>
      </c>
      <c r="E6" t="s">
        <v>3591</v>
      </c>
      <c r="F6" t="s">
        <v>4702</v>
      </c>
      <c r="G6" t="s">
        <v>4703</v>
      </c>
    </row>
    <row r="7" spans="1:8" x14ac:dyDescent="0.25">
      <c r="A7" t="s">
        <v>4548</v>
      </c>
      <c r="B7" t="s">
        <v>4704</v>
      </c>
      <c r="C7" t="s">
        <v>4705</v>
      </c>
      <c r="D7" t="s">
        <v>4706</v>
      </c>
      <c r="E7" t="s">
        <v>3101</v>
      </c>
      <c r="F7" t="s">
        <v>3407</v>
      </c>
      <c r="G7" t="s">
        <v>1370</v>
      </c>
    </row>
    <row r="8" spans="1:8" x14ac:dyDescent="0.25">
      <c r="A8" t="s">
        <v>4552</v>
      </c>
      <c r="B8" t="s">
        <v>131</v>
      </c>
      <c r="C8" t="s">
        <v>131</v>
      </c>
      <c r="D8" t="s">
        <v>131</v>
      </c>
      <c r="E8" t="s">
        <v>131</v>
      </c>
      <c r="F8" t="s">
        <v>131</v>
      </c>
      <c r="G8" t="s">
        <v>131</v>
      </c>
    </row>
    <row r="9" spans="1:8" x14ac:dyDescent="0.25">
      <c r="A9" t="s">
        <v>4553</v>
      </c>
      <c r="B9" t="s">
        <v>3162</v>
      </c>
      <c r="C9" t="s">
        <v>1592</v>
      </c>
      <c r="D9" t="s">
        <v>3205</v>
      </c>
      <c r="E9" t="s">
        <v>1592</v>
      </c>
      <c r="F9" t="s">
        <v>3174</v>
      </c>
      <c r="G9" t="s">
        <v>1592</v>
      </c>
    </row>
    <row r="10" spans="1:8" x14ac:dyDescent="0.25">
      <c r="A10" t="s">
        <v>4557</v>
      </c>
      <c r="B10" t="s">
        <v>4707</v>
      </c>
      <c r="C10" t="s">
        <v>4708</v>
      </c>
      <c r="D10" t="s">
        <v>4709</v>
      </c>
      <c r="E10" t="s">
        <v>4708</v>
      </c>
      <c r="F10" t="s">
        <v>4710</v>
      </c>
      <c r="G10" t="s">
        <v>4708</v>
      </c>
    </row>
    <row r="11" spans="1:8" x14ac:dyDescent="0.25">
      <c r="A11" t="s">
        <v>4561</v>
      </c>
      <c r="B11" t="s">
        <v>131</v>
      </c>
      <c r="C11" t="s">
        <v>131</v>
      </c>
      <c r="D11" t="s">
        <v>131</v>
      </c>
      <c r="E11" t="s">
        <v>131</v>
      </c>
      <c r="F11" t="s">
        <v>131</v>
      </c>
      <c r="G11" t="s">
        <v>131</v>
      </c>
    </row>
    <row r="12" spans="1:8" x14ac:dyDescent="0.25">
      <c r="A12" t="s">
        <v>1072</v>
      </c>
      <c r="B12" t="s">
        <v>3228</v>
      </c>
      <c r="C12" t="s">
        <v>1199</v>
      </c>
      <c r="D12" t="s">
        <v>3228</v>
      </c>
      <c r="E12" t="s">
        <v>1591</v>
      </c>
      <c r="F12" t="s">
        <v>3269</v>
      </c>
      <c r="G12" t="s">
        <v>1199</v>
      </c>
    </row>
    <row r="13" spans="1:8" x14ac:dyDescent="0.25">
      <c r="A13" t="s">
        <v>1075</v>
      </c>
      <c r="B13" t="s">
        <v>4711</v>
      </c>
      <c r="C13" t="s">
        <v>4712</v>
      </c>
      <c r="D13" t="s">
        <v>4713</v>
      </c>
      <c r="E13" t="s">
        <v>4714</v>
      </c>
      <c r="F13" t="s">
        <v>4715</v>
      </c>
      <c r="G13" t="s">
        <v>4712</v>
      </c>
    </row>
    <row r="14" spans="1:8" x14ac:dyDescent="0.25">
      <c r="A14" t="s">
        <v>4568</v>
      </c>
      <c r="B14" t="s">
        <v>131</v>
      </c>
      <c r="C14" t="s">
        <v>131</v>
      </c>
      <c r="D14" t="s">
        <v>131</v>
      </c>
      <c r="E14" t="s">
        <v>131</v>
      </c>
      <c r="F14" t="s">
        <v>131</v>
      </c>
      <c r="G14" t="s">
        <v>131</v>
      </c>
    </row>
    <row r="15" spans="1:8" x14ac:dyDescent="0.25">
      <c r="A15" t="s">
        <v>4569</v>
      </c>
      <c r="B15" t="s">
        <v>4716</v>
      </c>
      <c r="C15" t="s">
        <v>188</v>
      </c>
      <c r="D15" t="s">
        <v>4717</v>
      </c>
      <c r="E15" t="s">
        <v>188</v>
      </c>
      <c r="F15" t="s">
        <v>4718</v>
      </c>
      <c r="G15" t="s">
        <v>341</v>
      </c>
    </row>
    <row r="16" spans="1:8" x14ac:dyDescent="0.25">
      <c r="A16" t="s">
        <v>4573</v>
      </c>
      <c r="B16" t="s">
        <v>4719</v>
      </c>
      <c r="C16" t="s">
        <v>893</v>
      </c>
      <c r="D16" t="s">
        <v>3484</v>
      </c>
      <c r="E16" t="s">
        <v>294</v>
      </c>
      <c r="F16" t="s">
        <v>3586</v>
      </c>
      <c r="G16" t="s">
        <v>1311</v>
      </c>
    </row>
    <row r="17" spans="1:7" x14ac:dyDescent="0.25">
      <c r="A17" t="s">
        <v>4577</v>
      </c>
      <c r="B17" t="s">
        <v>3440</v>
      </c>
      <c r="C17" t="s">
        <v>1152</v>
      </c>
      <c r="D17" t="s">
        <v>157</v>
      </c>
      <c r="E17" t="s">
        <v>1157</v>
      </c>
      <c r="F17" t="s">
        <v>3534</v>
      </c>
      <c r="G17" t="s">
        <v>1397</v>
      </c>
    </row>
    <row r="18" spans="1:7" x14ac:dyDescent="0.25">
      <c r="A18" t="s">
        <v>4581</v>
      </c>
      <c r="B18" t="s">
        <v>131</v>
      </c>
      <c r="C18" t="s">
        <v>131</v>
      </c>
      <c r="D18" t="s">
        <v>131</v>
      </c>
      <c r="E18" t="s">
        <v>131</v>
      </c>
      <c r="F18" t="s">
        <v>131</v>
      </c>
      <c r="G18" t="s">
        <v>131</v>
      </c>
    </row>
    <row r="19" spans="1:7" x14ac:dyDescent="0.25">
      <c r="A19" t="s">
        <v>4582</v>
      </c>
      <c r="B19" t="s">
        <v>4720</v>
      </c>
      <c r="C19" t="s">
        <v>970</v>
      </c>
      <c r="D19" t="s">
        <v>4721</v>
      </c>
      <c r="E19" t="s">
        <v>970</v>
      </c>
      <c r="F19" t="s">
        <v>4722</v>
      </c>
      <c r="G19" t="s">
        <v>4723</v>
      </c>
    </row>
    <row r="20" spans="1:7" x14ac:dyDescent="0.25">
      <c r="A20" t="s">
        <v>4588</v>
      </c>
      <c r="B20" t="s">
        <v>4724</v>
      </c>
      <c r="C20" t="s">
        <v>1475</v>
      </c>
      <c r="D20" t="s">
        <v>4725</v>
      </c>
      <c r="E20" t="s">
        <v>1475</v>
      </c>
      <c r="F20" t="s">
        <v>4726</v>
      </c>
      <c r="G20" t="s">
        <v>1474</v>
      </c>
    </row>
    <row r="21" spans="1:7" x14ac:dyDescent="0.25">
      <c r="A21" t="s">
        <v>4592</v>
      </c>
      <c r="B21" t="s">
        <v>131</v>
      </c>
      <c r="C21" t="s">
        <v>131</v>
      </c>
      <c r="D21" t="s">
        <v>131</v>
      </c>
      <c r="E21" t="s">
        <v>131</v>
      </c>
      <c r="F21" t="s">
        <v>131</v>
      </c>
      <c r="G21" t="s">
        <v>131</v>
      </c>
    </row>
    <row r="22" spans="1:7" x14ac:dyDescent="0.25">
      <c r="A22" t="s">
        <v>4593</v>
      </c>
      <c r="B22" t="s">
        <v>4727</v>
      </c>
      <c r="C22" t="s">
        <v>1174</v>
      </c>
      <c r="D22" t="s">
        <v>4728</v>
      </c>
      <c r="E22" t="s">
        <v>4729</v>
      </c>
      <c r="F22" t="s">
        <v>4730</v>
      </c>
      <c r="G22" t="s">
        <v>223</v>
      </c>
    </row>
    <row r="23" spans="1:7" x14ac:dyDescent="0.25">
      <c r="A23" t="s">
        <v>4597</v>
      </c>
      <c r="B23" t="s">
        <v>4731</v>
      </c>
      <c r="C23" t="s">
        <v>1469</v>
      </c>
      <c r="D23" t="s">
        <v>3538</v>
      </c>
      <c r="E23" t="s">
        <v>2787</v>
      </c>
      <c r="F23" t="s">
        <v>4732</v>
      </c>
      <c r="G23" t="s">
        <v>1149</v>
      </c>
    </row>
    <row r="24" spans="1:7" x14ac:dyDescent="0.25">
      <c r="A24" t="s">
        <v>4601</v>
      </c>
      <c r="B24" t="s">
        <v>131</v>
      </c>
      <c r="C24" t="s">
        <v>131</v>
      </c>
      <c r="D24" t="s">
        <v>131</v>
      </c>
      <c r="E24" t="s">
        <v>131</v>
      </c>
      <c r="F24" t="s">
        <v>131</v>
      </c>
      <c r="G24" t="s">
        <v>131</v>
      </c>
    </row>
    <row r="25" spans="1:7" x14ac:dyDescent="0.25">
      <c r="A25" t="s">
        <v>4602</v>
      </c>
      <c r="B25" t="s">
        <v>4733</v>
      </c>
      <c r="C25" t="s">
        <v>266</v>
      </c>
      <c r="D25" t="s">
        <v>4214</v>
      </c>
      <c r="E25" t="s">
        <v>4615</v>
      </c>
      <c r="F25" t="s">
        <v>4213</v>
      </c>
      <c r="G25" t="s">
        <v>2899</v>
      </c>
    </row>
    <row r="26" spans="1:7" x14ac:dyDescent="0.25">
      <c r="A26" t="s">
        <v>4606</v>
      </c>
      <c r="B26" t="s">
        <v>4734</v>
      </c>
      <c r="C26" t="s">
        <v>1548</v>
      </c>
      <c r="D26" t="s">
        <v>4735</v>
      </c>
      <c r="E26" t="s">
        <v>2858</v>
      </c>
      <c r="F26" t="s">
        <v>4736</v>
      </c>
      <c r="G26" t="s">
        <v>1446</v>
      </c>
    </row>
  </sheetData>
  <pageMargins left="0.7" right="0.7" top="0.75" bottom="0.75" header="0.3" footer="0.3"/>
  <pageSetup paperSize="9"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14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4737</v>
      </c>
    </row>
    <row r="3" spans="1:3" x14ac:dyDescent="0.25">
      <c r="A3" t="s">
        <v>530</v>
      </c>
      <c r="B3" t="s">
        <v>532</v>
      </c>
    </row>
    <row r="4" spans="1:3" x14ac:dyDescent="0.25">
      <c r="A4" t="s">
        <v>500</v>
      </c>
      <c r="B4" t="s">
        <v>502</v>
      </c>
    </row>
    <row r="5" spans="1:3" x14ac:dyDescent="0.25">
      <c r="A5" t="s">
        <v>561</v>
      </c>
      <c r="B5" t="s">
        <v>563</v>
      </c>
    </row>
    <row r="6" spans="1:3" x14ac:dyDescent="0.25">
      <c r="A6" t="s">
        <v>512</v>
      </c>
      <c r="B6" t="s">
        <v>514</v>
      </c>
    </row>
    <row r="7" spans="1:3" x14ac:dyDescent="0.25">
      <c r="A7" t="s">
        <v>555</v>
      </c>
      <c r="B7" t="s">
        <v>557</v>
      </c>
    </row>
    <row r="8" spans="1:3" x14ac:dyDescent="0.25">
      <c r="A8" t="s">
        <v>467</v>
      </c>
      <c r="B8" t="s">
        <v>469</v>
      </c>
    </row>
    <row r="9" spans="1:3" x14ac:dyDescent="0.25">
      <c r="A9" t="s">
        <v>491</v>
      </c>
      <c r="B9" t="s">
        <v>493</v>
      </c>
    </row>
    <row r="10" spans="1:3" x14ac:dyDescent="0.25">
      <c r="A10" t="s">
        <v>476</v>
      </c>
      <c r="B10" t="s">
        <v>478</v>
      </c>
    </row>
    <row r="11" spans="1:3" x14ac:dyDescent="0.25">
      <c r="A11" t="s">
        <v>527</v>
      </c>
      <c r="B11" t="s">
        <v>529</v>
      </c>
    </row>
    <row r="12" spans="1:3" x14ac:dyDescent="0.25">
      <c r="A12" t="s">
        <v>564</v>
      </c>
      <c r="B12" t="s">
        <v>566</v>
      </c>
    </row>
    <row r="13" spans="1:3" x14ac:dyDescent="0.25">
      <c r="A13" t="s">
        <v>473</v>
      </c>
      <c r="B13" t="s">
        <v>475</v>
      </c>
    </row>
    <row r="14" spans="1:3" x14ac:dyDescent="0.25">
      <c r="A14" t="s">
        <v>503</v>
      </c>
      <c r="B14" t="s">
        <v>505</v>
      </c>
    </row>
    <row r="15" spans="1:3" x14ac:dyDescent="0.25">
      <c r="A15" t="s">
        <v>479</v>
      </c>
      <c r="B15" t="s">
        <v>481</v>
      </c>
    </row>
    <row r="16" spans="1:3" x14ac:dyDescent="0.25">
      <c r="A16" t="s">
        <v>482</v>
      </c>
      <c r="B16" t="s">
        <v>484</v>
      </c>
    </row>
    <row r="17" spans="1:2" x14ac:dyDescent="0.25">
      <c r="A17" t="s">
        <v>452</v>
      </c>
      <c r="B17" t="s">
        <v>454</v>
      </c>
    </row>
    <row r="18" spans="1:2" x14ac:dyDescent="0.25">
      <c r="A18" t="s">
        <v>521</v>
      </c>
      <c r="B18" t="s">
        <v>523</v>
      </c>
    </row>
    <row r="19" spans="1:2" x14ac:dyDescent="0.25">
      <c r="A19" t="s">
        <v>509</v>
      </c>
      <c r="B19" t="s">
        <v>511</v>
      </c>
    </row>
    <row r="20" spans="1:2" x14ac:dyDescent="0.25">
      <c r="A20" t="s">
        <v>549</v>
      </c>
      <c r="B20" t="s">
        <v>551</v>
      </c>
    </row>
    <row r="21" spans="1:2" x14ac:dyDescent="0.25">
      <c r="A21" t="s">
        <v>536</v>
      </c>
      <c r="B21" t="s">
        <v>202</v>
      </c>
    </row>
    <row r="22" spans="1:2" x14ac:dyDescent="0.25">
      <c r="A22" t="s">
        <v>506</v>
      </c>
      <c r="B22" t="s">
        <v>508</v>
      </c>
    </row>
    <row r="23" spans="1:2" x14ac:dyDescent="0.25">
      <c r="A23" t="s">
        <v>461</v>
      </c>
      <c r="B23" t="s">
        <v>463</v>
      </c>
    </row>
    <row r="24" spans="1:2" x14ac:dyDescent="0.25">
      <c r="A24" s="4" t="s">
        <v>567</v>
      </c>
      <c r="B24" s="4" t="s">
        <v>569</v>
      </c>
    </row>
    <row r="25" spans="1:2" x14ac:dyDescent="0.25">
      <c r="A25" t="s">
        <v>497</v>
      </c>
      <c r="B25" t="s">
        <v>499</v>
      </c>
    </row>
    <row r="26" spans="1:2" x14ac:dyDescent="0.25">
      <c r="A26" t="s">
        <v>464</v>
      </c>
      <c r="B26" t="s">
        <v>466</v>
      </c>
    </row>
    <row r="27" spans="1:2" x14ac:dyDescent="0.25">
      <c r="A27" t="s">
        <v>470</v>
      </c>
      <c r="B27" t="s">
        <v>472</v>
      </c>
    </row>
    <row r="28" spans="1:2" x14ac:dyDescent="0.25">
      <c r="A28" t="s">
        <v>524</v>
      </c>
      <c r="B28" t="s">
        <v>526</v>
      </c>
    </row>
    <row r="29" spans="1:2" x14ac:dyDescent="0.25">
      <c r="A29" t="s">
        <v>546</v>
      </c>
      <c r="B29" t="s">
        <v>548</v>
      </c>
    </row>
    <row r="30" spans="1:2" x14ac:dyDescent="0.25">
      <c r="A30" t="s">
        <v>485</v>
      </c>
      <c r="B30" t="s">
        <v>487</v>
      </c>
    </row>
    <row r="31" spans="1:2" x14ac:dyDescent="0.25">
      <c r="A31" t="s">
        <v>558</v>
      </c>
      <c r="B31" t="s">
        <v>560</v>
      </c>
    </row>
    <row r="32" spans="1:2" x14ac:dyDescent="0.25">
      <c r="A32" t="s">
        <v>494</v>
      </c>
      <c r="B32" t="s">
        <v>496</v>
      </c>
    </row>
    <row r="33" spans="1:2" x14ac:dyDescent="0.25">
      <c r="A33" t="s">
        <v>552</v>
      </c>
      <c r="B33" t="s">
        <v>554</v>
      </c>
    </row>
    <row r="34" spans="1:2" x14ac:dyDescent="0.25">
      <c r="A34" t="s">
        <v>543</v>
      </c>
      <c r="B34" t="s">
        <v>545</v>
      </c>
    </row>
    <row r="35" spans="1:2" x14ac:dyDescent="0.25">
      <c r="A35" t="s">
        <v>537</v>
      </c>
      <c r="B35" t="s">
        <v>539</v>
      </c>
    </row>
    <row r="36" spans="1:2" x14ac:dyDescent="0.25">
      <c r="A36" t="s">
        <v>449</v>
      </c>
      <c r="B36" t="s">
        <v>451</v>
      </c>
    </row>
    <row r="37" spans="1:2" x14ac:dyDescent="0.25">
      <c r="A37" t="s">
        <v>488</v>
      </c>
      <c r="B37" t="s">
        <v>490</v>
      </c>
    </row>
    <row r="38" spans="1:2" x14ac:dyDescent="0.25">
      <c r="A38" t="s">
        <v>533</v>
      </c>
      <c r="B38" t="s">
        <v>535</v>
      </c>
    </row>
    <row r="39" spans="1:2" x14ac:dyDescent="0.25">
      <c r="A39" t="s">
        <v>518</v>
      </c>
      <c r="B39" t="s">
        <v>520</v>
      </c>
    </row>
    <row r="40" spans="1:2" x14ac:dyDescent="0.25">
      <c r="A40" t="s">
        <v>515</v>
      </c>
      <c r="B40" t="s">
        <v>517</v>
      </c>
    </row>
    <row r="41" spans="1:2" x14ac:dyDescent="0.25">
      <c r="A41" t="s">
        <v>455</v>
      </c>
      <c r="B41" t="s">
        <v>457</v>
      </c>
    </row>
    <row r="42" spans="1:2" x14ac:dyDescent="0.25">
      <c r="A42" t="s">
        <v>458</v>
      </c>
      <c r="B42" t="s">
        <v>460</v>
      </c>
    </row>
    <row r="43" spans="1:2" x14ac:dyDescent="0.25">
      <c r="A43" t="s">
        <v>540</v>
      </c>
      <c r="B43" t="s">
        <v>542</v>
      </c>
    </row>
    <row r="44" spans="1:2" x14ac:dyDescent="0.25">
      <c r="A44" t="s">
        <v>446</v>
      </c>
      <c r="B44" t="s">
        <v>448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124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4737</v>
      </c>
    </row>
    <row r="3" spans="1:3" x14ac:dyDescent="0.25">
      <c r="A3" t="s">
        <v>530</v>
      </c>
      <c r="B3" t="s">
        <v>1804</v>
      </c>
    </row>
    <row r="4" spans="1:3" x14ac:dyDescent="0.25">
      <c r="A4" t="s">
        <v>500</v>
      </c>
      <c r="B4" t="s">
        <v>1765</v>
      </c>
    </row>
    <row r="5" spans="1:3" x14ac:dyDescent="0.25">
      <c r="A5" t="s">
        <v>561</v>
      </c>
      <c r="B5" t="s">
        <v>1846</v>
      </c>
    </row>
    <row r="6" spans="1:3" x14ac:dyDescent="0.25">
      <c r="A6" t="s">
        <v>512</v>
      </c>
      <c r="B6" t="s">
        <v>1780</v>
      </c>
    </row>
    <row r="7" spans="1:3" x14ac:dyDescent="0.25">
      <c r="A7" t="s">
        <v>467</v>
      </c>
      <c r="B7" t="s">
        <v>1721</v>
      </c>
    </row>
    <row r="8" spans="1:3" x14ac:dyDescent="0.25">
      <c r="A8" t="s">
        <v>555</v>
      </c>
      <c r="B8" t="s">
        <v>1838</v>
      </c>
    </row>
    <row r="9" spans="1:3" x14ac:dyDescent="0.25">
      <c r="A9" t="s">
        <v>564</v>
      </c>
      <c r="B9" t="s">
        <v>1850</v>
      </c>
    </row>
    <row r="10" spans="1:3" x14ac:dyDescent="0.25">
      <c r="A10" t="s">
        <v>476</v>
      </c>
      <c r="B10" t="s">
        <v>1733</v>
      </c>
    </row>
    <row r="11" spans="1:3" x14ac:dyDescent="0.25">
      <c r="A11" t="s">
        <v>473</v>
      </c>
      <c r="B11" t="s">
        <v>1729</v>
      </c>
    </row>
    <row r="12" spans="1:3" x14ac:dyDescent="0.25">
      <c r="A12" t="s">
        <v>491</v>
      </c>
      <c r="B12" t="s">
        <v>1753</v>
      </c>
    </row>
    <row r="13" spans="1:3" x14ac:dyDescent="0.25">
      <c r="A13" t="s">
        <v>497</v>
      </c>
      <c r="B13" t="s">
        <v>1761</v>
      </c>
    </row>
    <row r="14" spans="1:3" x14ac:dyDescent="0.25">
      <c r="A14" t="s">
        <v>527</v>
      </c>
      <c r="B14" t="s">
        <v>1800</v>
      </c>
    </row>
    <row r="15" spans="1:3" x14ac:dyDescent="0.25">
      <c r="A15" t="s">
        <v>482</v>
      </c>
      <c r="B15" t="s">
        <v>1741</v>
      </c>
    </row>
    <row r="16" spans="1:3" x14ac:dyDescent="0.25">
      <c r="A16" t="s">
        <v>452</v>
      </c>
      <c r="B16" t="s">
        <v>1701</v>
      </c>
    </row>
    <row r="17" spans="1:2" x14ac:dyDescent="0.25">
      <c r="A17" t="s">
        <v>503</v>
      </c>
      <c r="B17" t="s">
        <v>1769</v>
      </c>
    </row>
    <row r="18" spans="1:2" x14ac:dyDescent="0.25">
      <c r="A18" t="s">
        <v>521</v>
      </c>
      <c r="B18" t="s">
        <v>1792</v>
      </c>
    </row>
    <row r="19" spans="1:2" x14ac:dyDescent="0.25">
      <c r="A19" t="s">
        <v>509</v>
      </c>
      <c r="B19" t="s">
        <v>1776</v>
      </c>
    </row>
    <row r="20" spans="1:2" x14ac:dyDescent="0.25">
      <c r="A20" t="s">
        <v>536</v>
      </c>
      <c r="B20" t="s">
        <v>1812</v>
      </c>
    </row>
    <row r="21" spans="1:2" x14ac:dyDescent="0.25">
      <c r="A21" t="s">
        <v>461</v>
      </c>
      <c r="B21" t="s">
        <v>1713</v>
      </c>
    </row>
    <row r="22" spans="1:2" x14ac:dyDescent="0.25">
      <c r="A22" s="4" t="s">
        <v>567</v>
      </c>
      <c r="B22" s="4" t="s">
        <v>1854</v>
      </c>
    </row>
    <row r="23" spans="1:2" x14ac:dyDescent="0.25">
      <c r="A23" t="s">
        <v>485</v>
      </c>
      <c r="B23" t="s">
        <v>1745</v>
      </c>
    </row>
    <row r="24" spans="1:2" x14ac:dyDescent="0.25">
      <c r="A24" t="s">
        <v>549</v>
      </c>
      <c r="B24" t="s">
        <v>1830</v>
      </c>
    </row>
    <row r="25" spans="1:2" x14ac:dyDescent="0.25">
      <c r="A25" t="s">
        <v>537</v>
      </c>
      <c r="B25" t="s">
        <v>1816</v>
      </c>
    </row>
    <row r="26" spans="1:2" x14ac:dyDescent="0.25">
      <c r="A26" t="s">
        <v>464</v>
      </c>
      <c r="B26" t="s">
        <v>1717</v>
      </c>
    </row>
    <row r="27" spans="1:2" x14ac:dyDescent="0.25">
      <c r="A27" t="s">
        <v>470</v>
      </c>
      <c r="B27" t="s">
        <v>1725</v>
      </c>
    </row>
    <row r="28" spans="1:2" x14ac:dyDescent="0.25">
      <c r="A28" t="s">
        <v>479</v>
      </c>
      <c r="B28" t="s">
        <v>1737</v>
      </c>
    </row>
    <row r="29" spans="1:2" x14ac:dyDescent="0.25">
      <c r="A29" t="s">
        <v>455</v>
      </c>
      <c r="B29" t="s">
        <v>1705</v>
      </c>
    </row>
    <row r="30" spans="1:2" x14ac:dyDescent="0.25">
      <c r="A30" t="s">
        <v>494</v>
      </c>
      <c r="B30" t="s">
        <v>1757</v>
      </c>
    </row>
    <row r="31" spans="1:2" x14ac:dyDescent="0.25">
      <c r="A31" t="s">
        <v>488</v>
      </c>
      <c r="B31" t="s">
        <v>1749</v>
      </c>
    </row>
    <row r="32" spans="1:2" x14ac:dyDescent="0.25">
      <c r="A32" t="s">
        <v>543</v>
      </c>
      <c r="B32" t="s">
        <v>1823</v>
      </c>
    </row>
    <row r="33" spans="1:2" x14ac:dyDescent="0.25">
      <c r="A33" t="s">
        <v>546</v>
      </c>
      <c r="B33" t="s">
        <v>1827</v>
      </c>
    </row>
    <row r="34" spans="1:2" x14ac:dyDescent="0.25">
      <c r="A34" t="s">
        <v>558</v>
      </c>
      <c r="B34" t="s">
        <v>1842</v>
      </c>
    </row>
    <row r="35" spans="1:2" x14ac:dyDescent="0.25">
      <c r="A35" t="s">
        <v>449</v>
      </c>
      <c r="B35" t="s">
        <v>1697</v>
      </c>
    </row>
    <row r="36" spans="1:2" x14ac:dyDescent="0.25">
      <c r="A36" t="s">
        <v>506</v>
      </c>
      <c r="B36" t="s">
        <v>1630</v>
      </c>
    </row>
    <row r="37" spans="1:2" x14ac:dyDescent="0.25">
      <c r="A37" t="s">
        <v>524</v>
      </c>
      <c r="B37" t="s">
        <v>1796</v>
      </c>
    </row>
    <row r="38" spans="1:2" x14ac:dyDescent="0.25">
      <c r="A38" t="s">
        <v>552</v>
      </c>
      <c r="B38" t="s">
        <v>1834</v>
      </c>
    </row>
    <row r="39" spans="1:2" x14ac:dyDescent="0.25">
      <c r="A39" t="s">
        <v>518</v>
      </c>
      <c r="B39" t="s">
        <v>1788</v>
      </c>
    </row>
    <row r="40" spans="1:2" x14ac:dyDescent="0.25">
      <c r="A40" t="s">
        <v>515</v>
      </c>
      <c r="B40" t="s">
        <v>1784</v>
      </c>
    </row>
    <row r="41" spans="1:2" x14ac:dyDescent="0.25">
      <c r="A41" t="s">
        <v>533</v>
      </c>
      <c r="B41" t="s">
        <v>1808</v>
      </c>
    </row>
    <row r="42" spans="1:2" x14ac:dyDescent="0.25">
      <c r="A42" t="s">
        <v>458</v>
      </c>
      <c r="B42" t="s">
        <v>1709</v>
      </c>
    </row>
    <row r="43" spans="1:2" x14ac:dyDescent="0.25">
      <c r="A43" t="s">
        <v>540</v>
      </c>
      <c r="B43" t="s">
        <v>1709</v>
      </c>
    </row>
    <row r="44" spans="1:2" x14ac:dyDescent="0.25">
      <c r="A44" t="s">
        <v>446</v>
      </c>
      <c r="B44" t="s">
        <v>1693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15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445</v>
      </c>
    </row>
    <row r="3" spans="1:3" x14ac:dyDescent="0.25">
      <c r="A3" t="s">
        <v>536</v>
      </c>
      <c r="B3" t="s">
        <v>202</v>
      </c>
    </row>
    <row r="4" spans="1:3" x14ac:dyDescent="0.25">
      <c r="A4" t="s">
        <v>555</v>
      </c>
      <c r="B4" t="s">
        <v>648</v>
      </c>
    </row>
    <row r="5" spans="1:3" x14ac:dyDescent="0.25">
      <c r="A5" t="s">
        <v>561</v>
      </c>
      <c r="B5" t="s">
        <v>652</v>
      </c>
    </row>
    <row r="6" spans="1:3" x14ac:dyDescent="0.25">
      <c r="A6" t="s">
        <v>455</v>
      </c>
      <c r="B6" t="s">
        <v>582</v>
      </c>
    </row>
    <row r="7" spans="1:3" x14ac:dyDescent="0.25">
      <c r="A7" t="s">
        <v>552</v>
      </c>
      <c r="B7" t="s">
        <v>646</v>
      </c>
    </row>
    <row r="8" spans="1:3" x14ac:dyDescent="0.25">
      <c r="A8" t="s">
        <v>500</v>
      </c>
      <c r="B8" t="s">
        <v>612</v>
      </c>
    </row>
    <row r="9" spans="1:3" x14ac:dyDescent="0.25">
      <c r="A9" t="s">
        <v>479</v>
      </c>
      <c r="B9" t="s">
        <v>598</v>
      </c>
    </row>
    <row r="10" spans="1:3" x14ac:dyDescent="0.25">
      <c r="A10" t="s">
        <v>452</v>
      </c>
      <c r="B10" t="s">
        <v>580</v>
      </c>
    </row>
    <row r="11" spans="1:3" x14ac:dyDescent="0.25">
      <c r="A11" t="s">
        <v>488</v>
      </c>
      <c r="B11" t="s">
        <v>604</v>
      </c>
    </row>
    <row r="12" spans="1:3" x14ac:dyDescent="0.25">
      <c r="A12" t="s">
        <v>518</v>
      </c>
      <c r="B12" t="s">
        <v>624</v>
      </c>
    </row>
    <row r="13" spans="1:3" x14ac:dyDescent="0.25">
      <c r="A13" t="s">
        <v>497</v>
      </c>
      <c r="B13" t="s">
        <v>610</v>
      </c>
    </row>
    <row r="14" spans="1:3" x14ac:dyDescent="0.25">
      <c r="A14" t="s">
        <v>491</v>
      </c>
      <c r="B14" t="s">
        <v>606</v>
      </c>
    </row>
    <row r="15" spans="1:3" x14ac:dyDescent="0.25">
      <c r="A15" t="s">
        <v>515</v>
      </c>
      <c r="B15" t="s">
        <v>622</v>
      </c>
    </row>
    <row r="16" spans="1:3" x14ac:dyDescent="0.25">
      <c r="A16" t="s">
        <v>521</v>
      </c>
      <c r="B16" t="s">
        <v>626</v>
      </c>
    </row>
    <row r="17" spans="1:2" x14ac:dyDescent="0.25">
      <c r="A17" t="s">
        <v>482</v>
      </c>
      <c r="B17" t="s">
        <v>600</v>
      </c>
    </row>
    <row r="18" spans="1:2" x14ac:dyDescent="0.25">
      <c r="A18" t="s">
        <v>503</v>
      </c>
      <c r="B18" t="s">
        <v>614</v>
      </c>
    </row>
    <row r="19" spans="1:2" x14ac:dyDescent="0.25">
      <c r="A19" t="s">
        <v>464</v>
      </c>
      <c r="B19" t="s">
        <v>588</v>
      </c>
    </row>
    <row r="20" spans="1:2" x14ac:dyDescent="0.25">
      <c r="A20" t="s">
        <v>506</v>
      </c>
      <c r="B20" t="s">
        <v>616</v>
      </c>
    </row>
    <row r="21" spans="1:2" x14ac:dyDescent="0.25">
      <c r="A21" t="s">
        <v>540</v>
      </c>
      <c r="B21" t="s">
        <v>638</v>
      </c>
    </row>
    <row r="22" spans="1:2" x14ac:dyDescent="0.25">
      <c r="A22" t="s">
        <v>485</v>
      </c>
      <c r="B22" t="s">
        <v>602</v>
      </c>
    </row>
    <row r="23" spans="1:2" x14ac:dyDescent="0.25">
      <c r="A23" t="s">
        <v>467</v>
      </c>
      <c r="B23" t="s">
        <v>590</v>
      </c>
    </row>
    <row r="24" spans="1:2" x14ac:dyDescent="0.25">
      <c r="A24" s="4" t="s">
        <v>567</v>
      </c>
      <c r="B24" s="4" t="s">
        <v>656</v>
      </c>
    </row>
    <row r="25" spans="1:2" x14ac:dyDescent="0.25">
      <c r="A25" t="s">
        <v>461</v>
      </c>
      <c r="B25" t="s">
        <v>586</v>
      </c>
    </row>
    <row r="26" spans="1:2" x14ac:dyDescent="0.25">
      <c r="A26" t="s">
        <v>476</v>
      </c>
      <c r="B26" t="s">
        <v>596</v>
      </c>
    </row>
    <row r="27" spans="1:2" x14ac:dyDescent="0.25">
      <c r="A27" t="s">
        <v>509</v>
      </c>
      <c r="B27" t="s">
        <v>618</v>
      </c>
    </row>
    <row r="28" spans="1:2" x14ac:dyDescent="0.25">
      <c r="A28" t="s">
        <v>533</v>
      </c>
      <c r="B28" t="s">
        <v>634</v>
      </c>
    </row>
    <row r="29" spans="1:2" x14ac:dyDescent="0.25">
      <c r="A29" t="s">
        <v>546</v>
      </c>
      <c r="B29" t="s">
        <v>642</v>
      </c>
    </row>
    <row r="30" spans="1:2" x14ac:dyDescent="0.25">
      <c r="A30" t="s">
        <v>449</v>
      </c>
      <c r="B30" t="s">
        <v>578</v>
      </c>
    </row>
    <row r="31" spans="1:2" x14ac:dyDescent="0.25">
      <c r="A31" t="s">
        <v>524</v>
      </c>
      <c r="B31" t="s">
        <v>628</v>
      </c>
    </row>
    <row r="32" spans="1:2" x14ac:dyDescent="0.25">
      <c r="A32" t="s">
        <v>512</v>
      </c>
      <c r="B32" t="s">
        <v>620</v>
      </c>
    </row>
    <row r="33" spans="1:2" x14ac:dyDescent="0.25">
      <c r="A33" t="s">
        <v>494</v>
      </c>
      <c r="B33" t="s">
        <v>608</v>
      </c>
    </row>
    <row r="34" spans="1:2" x14ac:dyDescent="0.25">
      <c r="A34" t="s">
        <v>537</v>
      </c>
      <c r="B34" t="s">
        <v>636</v>
      </c>
    </row>
    <row r="35" spans="1:2" x14ac:dyDescent="0.25">
      <c r="A35" t="s">
        <v>558</v>
      </c>
      <c r="B35" t="s">
        <v>650</v>
      </c>
    </row>
    <row r="36" spans="1:2" x14ac:dyDescent="0.25">
      <c r="A36" t="s">
        <v>470</v>
      </c>
      <c r="B36" t="s">
        <v>592</v>
      </c>
    </row>
    <row r="37" spans="1:2" x14ac:dyDescent="0.25">
      <c r="A37" t="s">
        <v>527</v>
      </c>
      <c r="B37" t="s">
        <v>630</v>
      </c>
    </row>
    <row r="38" spans="1:2" x14ac:dyDescent="0.25">
      <c r="A38" t="s">
        <v>564</v>
      </c>
      <c r="B38" t="s">
        <v>654</v>
      </c>
    </row>
    <row r="39" spans="1:2" x14ac:dyDescent="0.25">
      <c r="A39" t="s">
        <v>543</v>
      </c>
      <c r="B39" t="s">
        <v>640</v>
      </c>
    </row>
    <row r="40" spans="1:2" x14ac:dyDescent="0.25">
      <c r="A40" t="s">
        <v>458</v>
      </c>
      <c r="B40" t="s">
        <v>584</v>
      </c>
    </row>
    <row r="41" spans="1:2" x14ac:dyDescent="0.25">
      <c r="A41" t="s">
        <v>446</v>
      </c>
      <c r="B41" t="s">
        <v>576</v>
      </c>
    </row>
    <row r="42" spans="1:2" x14ac:dyDescent="0.25">
      <c r="A42" t="s">
        <v>549</v>
      </c>
      <c r="B42" t="s">
        <v>644</v>
      </c>
    </row>
    <row r="43" spans="1:2" x14ac:dyDescent="0.25">
      <c r="A43" t="s">
        <v>530</v>
      </c>
      <c r="B43" t="s">
        <v>632</v>
      </c>
    </row>
    <row r="44" spans="1:2" x14ac:dyDescent="0.25">
      <c r="A44" t="s">
        <v>473</v>
      </c>
      <c r="B44" t="s">
        <v>594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126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445</v>
      </c>
    </row>
    <row r="3" spans="1:3" x14ac:dyDescent="0.25">
      <c r="A3" t="s">
        <v>555</v>
      </c>
      <c r="B3" t="s">
        <v>2082</v>
      </c>
    </row>
    <row r="4" spans="1:3" x14ac:dyDescent="0.25">
      <c r="A4" t="s">
        <v>491</v>
      </c>
      <c r="B4" t="s">
        <v>1998</v>
      </c>
    </row>
    <row r="5" spans="1:3" x14ac:dyDescent="0.25">
      <c r="A5" t="s">
        <v>552</v>
      </c>
      <c r="B5" t="s">
        <v>2078</v>
      </c>
    </row>
    <row r="6" spans="1:3" x14ac:dyDescent="0.25">
      <c r="A6" t="s">
        <v>467</v>
      </c>
      <c r="B6" t="s">
        <v>1966</v>
      </c>
    </row>
    <row r="7" spans="1:3" x14ac:dyDescent="0.25">
      <c r="A7" t="s">
        <v>500</v>
      </c>
      <c r="B7" t="s">
        <v>2010</v>
      </c>
    </row>
    <row r="8" spans="1:3" x14ac:dyDescent="0.25">
      <c r="A8" t="s">
        <v>561</v>
      </c>
      <c r="B8" t="s">
        <v>2090</v>
      </c>
    </row>
    <row r="9" spans="1:3" x14ac:dyDescent="0.25">
      <c r="A9" t="s">
        <v>455</v>
      </c>
      <c r="B9" t="s">
        <v>1950</v>
      </c>
    </row>
    <row r="10" spans="1:3" x14ac:dyDescent="0.25">
      <c r="A10" t="s">
        <v>449</v>
      </c>
      <c r="B10" t="s">
        <v>1942</v>
      </c>
    </row>
    <row r="11" spans="1:3" x14ac:dyDescent="0.25">
      <c r="A11" t="s">
        <v>536</v>
      </c>
      <c r="B11" t="s">
        <v>2056</v>
      </c>
    </row>
    <row r="12" spans="1:3" x14ac:dyDescent="0.25">
      <c r="A12" t="s">
        <v>497</v>
      </c>
      <c r="B12" t="s">
        <v>2006</v>
      </c>
    </row>
    <row r="13" spans="1:3" x14ac:dyDescent="0.25">
      <c r="A13" t="s">
        <v>521</v>
      </c>
      <c r="B13" t="s">
        <v>2036</v>
      </c>
    </row>
    <row r="14" spans="1:3" x14ac:dyDescent="0.25">
      <c r="A14" t="s">
        <v>564</v>
      </c>
      <c r="B14" t="s">
        <v>1890</v>
      </c>
    </row>
    <row r="15" spans="1:3" x14ac:dyDescent="0.25">
      <c r="A15" t="s">
        <v>518</v>
      </c>
      <c r="B15" t="s">
        <v>2033</v>
      </c>
    </row>
    <row r="16" spans="1:3" x14ac:dyDescent="0.25">
      <c r="A16" t="s">
        <v>464</v>
      </c>
      <c r="B16" t="s">
        <v>1962</v>
      </c>
    </row>
    <row r="17" spans="1:2" x14ac:dyDescent="0.25">
      <c r="A17" t="s">
        <v>509</v>
      </c>
      <c r="B17" t="s">
        <v>2022</v>
      </c>
    </row>
    <row r="18" spans="1:2" x14ac:dyDescent="0.25">
      <c r="A18" t="s">
        <v>515</v>
      </c>
      <c r="B18" t="s">
        <v>2029</v>
      </c>
    </row>
    <row r="19" spans="1:2" x14ac:dyDescent="0.25">
      <c r="A19" t="s">
        <v>503</v>
      </c>
      <c r="B19" t="s">
        <v>2014</v>
      </c>
    </row>
    <row r="20" spans="1:2" x14ac:dyDescent="0.25">
      <c r="A20" t="s">
        <v>461</v>
      </c>
      <c r="B20" t="s">
        <v>1958</v>
      </c>
    </row>
    <row r="21" spans="1:2" x14ac:dyDescent="0.25">
      <c r="A21" t="s">
        <v>479</v>
      </c>
      <c r="B21" t="s">
        <v>1982</v>
      </c>
    </row>
    <row r="22" spans="1:2" x14ac:dyDescent="0.25">
      <c r="A22" t="s">
        <v>543</v>
      </c>
      <c r="B22" t="s">
        <v>2068</v>
      </c>
    </row>
    <row r="23" spans="1:2" x14ac:dyDescent="0.25">
      <c r="A23" t="s">
        <v>537</v>
      </c>
      <c r="B23" t="s">
        <v>2060</v>
      </c>
    </row>
    <row r="24" spans="1:2" x14ac:dyDescent="0.25">
      <c r="A24" s="4" t="s">
        <v>567</v>
      </c>
      <c r="B24" s="4" t="s">
        <v>2097</v>
      </c>
    </row>
    <row r="25" spans="1:2" x14ac:dyDescent="0.25">
      <c r="A25" t="s">
        <v>530</v>
      </c>
      <c r="B25" t="s">
        <v>2048</v>
      </c>
    </row>
    <row r="26" spans="1:2" x14ac:dyDescent="0.25">
      <c r="A26" t="s">
        <v>488</v>
      </c>
      <c r="B26" t="s">
        <v>1994</v>
      </c>
    </row>
    <row r="27" spans="1:2" x14ac:dyDescent="0.25">
      <c r="A27" t="s">
        <v>476</v>
      </c>
      <c r="B27" t="s">
        <v>1978</v>
      </c>
    </row>
    <row r="28" spans="1:2" x14ac:dyDescent="0.25">
      <c r="A28" t="s">
        <v>533</v>
      </c>
      <c r="B28" t="s">
        <v>2052</v>
      </c>
    </row>
    <row r="29" spans="1:2" x14ac:dyDescent="0.25">
      <c r="A29" t="s">
        <v>546</v>
      </c>
      <c r="B29" t="s">
        <v>2071</v>
      </c>
    </row>
    <row r="30" spans="1:2" x14ac:dyDescent="0.25">
      <c r="A30" t="s">
        <v>452</v>
      </c>
      <c r="B30" t="s">
        <v>1946</v>
      </c>
    </row>
    <row r="31" spans="1:2" x14ac:dyDescent="0.25">
      <c r="A31" t="s">
        <v>458</v>
      </c>
      <c r="B31" t="s">
        <v>1954</v>
      </c>
    </row>
    <row r="32" spans="1:2" x14ac:dyDescent="0.25">
      <c r="A32" t="s">
        <v>485</v>
      </c>
      <c r="B32" t="s">
        <v>1990</v>
      </c>
    </row>
    <row r="33" spans="1:2" x14ac:dyDescent="0.25">
      <c r="A33" t="s">
        <v>482</v>
      </c>
      <c r="B33" t="s">
        <v>1986</v>
      </c>
    </row>
    <row r="34" spans="1:2" x14ac:dyDescent="0.25">
      <c r="A34" t="s">
        <v>524</v>
      </c>
      <c r="B34" t="s">
        <v>2040</v>
      </c>
    </row>
    <row r="35" spans="1:2" x14ac:dyDescent="0.25">
      <c r="A35" t="s">
        <v>512</v>
      </c>
      <c r="B35" t="s">
        <v>2025</v>
      </c>
    </row>
    <row r="36" spans="1:2" x14ac:dyDescent="0.25">
      <c r="A36" t="s">
        <v>527</v>
      </c>
      <c r="B36" t="s">
        <v>2044</v>
      </c>
    </row>
    <row r="37" spans="1:2" x14ac:dyDescent="0.25">
      <c r="A37" t="s">
        <v>549</v>
      </c>
      <c r="B37" t="s">
        <v>2074</v>
      </c>
    </row>
    <row r="38" spans="1:2" x14ac:dyDescent="0.25">
      <c r="A38" t="s">
        <v>494</v>
      </c>
      <c r="B38" t="s">
        <v>2002</v>
      </c>
    </row>
    <row r="39" spans="1:2" x14ac:dyDescent="0.25">
      <c r="A39" t="s">
        <v>506</v>
      </c>
      <c r="B39" t="s">
        <v>2018</v>
      </c>
    </row>
    <row r="40" spans="1:2" x14ac:dyDescent="0.25">
      <c r="A40" t="s">
        <v>540</v>
      </c>
      <c r="B40" t="s">
        <v>2064</v>
      </c>
    </row>
    <row r="41" spans="1:2" x14ac:dyDescent="0.25">
      <c r="A41" t="s">
        <v>470</v>
      </c>
      <c r="B41" t="s">
        <v>1970</v>
      </c>
    </row>
    <row r="42" spans="1:2" x14ac:dyDescent="0.25">
      <c r="A42" t="s">
        <v>473</v>
      </c>
      <c r="B42" t="s">
        <v>1974</v>
      </c>
    </row>
    <row r="43" spans="1:2" x14ac:dyDescent="0.25">
      <c r="A43" t="s">
        <v>558</v>
      </c>
      <c r="B43" t="s">
        <v>2086</v>
      </c>
    </row>
    <row r="44" spans="1:2" x14ac:dyDescent="0.25">
      <c r="A44" t="s">
        <v>446</v>
      </c>
      <c r="B44" t="s">
        <v>1938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127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4738</v>
      </c>
    </row>
    <row r="3" spans="1:3" x14ac:dyDescent="0.25">
      <c r="A3" t="s">
        <v>536</v>
      </c>
      <c r="B3" t="s">
        <v>202</v>
      </c>
    </row>
    <row r="4" spans="1:3" x14ac:dyDescent="0.25">
      <c r="A4" t="s">
        <v>530</v>
      </c>
      <c r="B4" t="s">
        <v>202</v>
      </c>
    </row>
    <row r="5" spans="1:3" x14ac:dyDescent="0.25">
      <c r="A5" t="s">
        <v>512</v>
      </c>
      <c r="B5" t="s">
        <v>2189</v>
      </c>
    </row>
    <row r="6" spans="1:3" x14ac:dyDescent="0.25">
      <c r="A6" t="s">
        <v>561</v>
      </c>
      <c r="B6" t="s">
        <v>2249</v>
      </c>
    </row>
    <row r="7" spans="1:3" x14ac:dyDescent="0.25">
      <c r="A7" t="s">
        <v>476</v>
      </c>
      <c r="B7" t="s">
        <v>2141</v>
      </c>
    </row>
    <row r="8" spans="1:3" x14ac:dyDescent="0.25">
      <c r="A8" t="s">
        <v>482</v>
      </c>
      <c r="B8" t="s">
        <v>2149</v>
      </c>
    </row>
    <row r="9" spans="1:3" x14ac:dyDescent="0.25">
      <c r="A9" t="s">
        <v>449</v>
      </c>
      <c r="B9" t="s">
        <v>2108</v>
      </c>
    </row>
    <row r="10" spans="1:3" x14ac:dyDescent="0.25">
      <c r="A10" t="s">
        <v>527</v>
      </c>
      <c r="B10" t="s">
        <v>2209</v>
      </c>
    </row>
    <row r="11" spans="1:3" x14ac:dyDescent="0.25">
      <c r="A11" t="s">
        <v>464</v>
      </c>
      <c r="B11" t="s">
        <v>2126</v>
      </c>
    </row>
    <row r="12" spans="1:3" x14ac:dyDescent="0.25">
      <c r="A12" t="s">
        <v>497</v>
      </c>
      <c r="B12" t="s">
        <v>2169</v>
      </c>
    </row>
    <row r="13" spans="1:3" x14ac:dyDescent="0.25">
      <c r="A13" t="s">
        <v>470</v>
      </c>
      <c r="B13" t="s">
        <v>2134</v>
      </c>
    </row>
    <row r="14" spans="1:3" x14ac:dyDescent="0.25">
      <c r="A14" t="s">
        <v>500</v>
      </c>
      <c r="B14" t="s">
        <v>2173</v>
      </c>
    </row>
    <row r="15" spans="1:3" x14ac:dyDescent="0.25">
      <c r="A15" t="s">
        <v>555</v>
      </c>
      <c r="B15" t="s">
        <v>2241</v>
      </c>
    </row>
    <row r="16" spans="1:3" x14ac:dyDescent="0.25">
      <c r="A16" t="s">
        <v>558</v>
      </c>
      <c r="B16" t="s">
        <v>2245</v>
      </c>
    </row>
    <row r="17" spans="1:2" x14ac:dyDescent="0.25">
      <c r="A17" t="s">
        <v>515</v>
      </c>
      <c r="B17" t="s">
        <v>2193</v>
      </c>
    </row>
    <row r="18" spans="1:2" x14ac:dyDescent="0.25">
      <c r="A18" t="s">
        <v>491</v>
      </c>
      <c r="B18" t="s">
        <v>2161</v>
      </c>
    </row>
    <row r="19" spans="1:2" x14ac:dyDescent="0.25">
      <c r="A19" t="s">
        <v>473</v>
      </c>
      <c r="B19" t="s">
        <v>2137</v>
      </c>
    </row>
    <row r="20" spans="1:2" x14ac:dyDescent="0.25">
      <c r="A20" t="s">
        <v>509</v>
      </c>
      <c r="B20" t="s">
        <v>2185</v>
      </c>
    </row>
    <row r="21" spans="1:2" x14ac:dyDescent="0.25">
      <c r="A21" t="s">
        <v>446</v>
      </c>
      <c r="B21" t="s">
        <v>2104</v>
      </c>
    </row>
    <row r="22" spans="1:2" x14ac:dyDescent="0.25">
      <c r="A22" t="s">
        <v>564</v>
      </c>
      <c r="B22" t="s">
        <v>2253</v>
      </c>
    </row>
    <row r="23" spans="1:2" x14ac:dyDescent="0.25">
      <c r="A23" t="s">
        <v>494</v>
      </c>
      <c r="B23" t="s">
        <v>2165</v>
      </c>
    </row>
    <row r="24" spans="1:2" x14ac:dyDescent="0.25">
      <c r="A24" s="4" t="s">
        <v>567</v>
      </c>
      <c r="B24" s="4" t="s">
        <v>2257</v>
      </c>
    </row>
    <row r="25" spans="1:2" x14ac:dyDescent="0.25">
      <c r="A25" t="s">
        <v>521</v>
      </c>
      <c r="B25" t="s">
        <v>2201</v>
      </c>
    </row>
    <row r="26" spans="1:2" x14ac:dyDescent="0.25">
      <c r="A26" t="s">
        <v>524</v>
      </c>
      <c r="B26" t="s">
        <v>2205</v>
      </c>
    </row>
    <row r="27" spans="1:2" x14ac:dyDescent="0.25">
      <c r="A27" t="s">
        <v>467</v>
      </c>
      <c r="B27" t="s">
        <v>2130</v>
      </c>
    </row>
    <row r="28" spans="1:2" x14ac:dyDescent="0.25">
      <c r="A28" t="s">
        <v>485</v>
      </c>
      <c r="B28" t="s">
        <v>2153</v>
      </c>
    </row>
    <row r="29" spans="1:2" x14ac:dyDescent="0.25">
      <c r="A29" t="s">
        <v>488</v>
      </c>
      <c r="B29" t="s">
        <v>2157</v>
      </c>
    </row>
    <row r="30" spans="1:2" x14ac:dyDescent="0.25">
      <c r="A30" t="s">
        <v>552</v>
      </c>
      <c r="B30" t="s">
        <v>2237</v>
      </c>
    </row>
    <row r="31" spans="1:2" x14ac:dyDescent="0.25">
      <c r="A31" t="s">
        <v>518</v>
      </c>
      <c r="B31" t="s">
        <v>2197</v>
      </c>
    </row>
    <row r="32" spans="1:2" x14ac:dyDescent="0.25">
      <c r="A32" t="s">
        <v>543</v>
      </c>
      <c r="B32" t="s">
        <v>2225</v>
      </c>
    </row>
    <row r="33" spans="1:2" x14ac:dyDescent="0.25">
      <c r="A33" t="s">
        <v>479</v>
      </c>
      <c r="B33" t="s">
        <v>2145</v>
      </c>
    </row>
    <row r="34" spans="1:2" x14ac:dyDescent="0.25">
      <c r="A34" t="s">
        <v>506</v>
      </c>
      <c r="B34" t="s">
        <v>2181</v>
      </c>
    </row>
    <row r="35" spans="1:2" x14ac:dyDescent="0.25">
      <c r="A35" t="s">
        <v>533</v>
      </c>
      <c r="B35" t="s">
        <v>2215</v>
      </c>
    </row>
    <row r="36" spans="1:2" x14ac:dyDescent="0.25">
      <c r="A36" t="s">
        <v>546</v>
      </c>
      <c r="B36" t="s">
        <v>2229</v>
      </c>
    </row>
    <row r="37" spans="1:2" x14ac:dyDescent="0.25">
      <c r="A37" t="s">
        <v>549</v>
      </c>
      <c r="B37" t="s">
        <v>2233</v>
      </c>
    </row>
    <row r="38" spans="1:2" x14ac:dyDescent="0.25">
      <c r="A38" t="s">
        <v>540</v>
      </c>
      <c r="B38" t="s">
        <v>2222</v>
      </c>
    </row>
    <row r="39" spans="1:2" x14ac:dyDescent="0.25">
      <c r="A39" t="s">
        <v>452</v>
      </c>
      <c r="B39" t="s">
        <v>2112</v>
      </c>
    </row>
    <row r="40" spans="1:2" x14ac:dyDescent="0.25">
      <c r="A40" t="s">
        <v>503</v>
      </c>
      <c r="B40" t="s">
        <v>2177</v>
      </c>
    </row>
    <row r="41" spans="1:2" x14ac:dyDescent="0.25">
      <c r="A41" t="s">
        <v>458</v>
      </c>
      <c r="B41" t="s">
        <v>2120</v>
      </c>
    </row>
    <row r="42" spans="1:2" x14ac:dyDescent="0.25">
      <c r="A42" t="s">
        <v>461</v>
      </c>
      <c r="B42" t="s">
        <v>2120</v>
      </c>
    </row>
    <row r="43" spans="1:2" x14ac:dyDescent="0.25">
      <c r="A43" t="s">
        <v>537</v>
      </c>
      <c r="B43" t="s">
        <v>2219</v>
      </c>
    </row>
    <row r="44" spans="1:2" x14ac:dyDescent="0.25">
      <c r="A44" t="s">
        <v>455</v>
      </c>
      <c r="B44" t="s">
        <v>2116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128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4738</v>
      </c>
    </row>
    <row r="3" spans="1:3" x14ac:dyDescent="0.25">
      <c r="A3" t="s">
        <v>536</v>
      </c>
      <c r="B3" t="s">
        <v>202</v>
      </c>
    </row>
    <row r="4" spans="1:3" x14ac:dyDescent="0.25">
      <c r="A4" t="s">
        <v>530</v>
      </c>
      <c r="B4" t="s">
        <v>2366</v>
      </c>
    </row>
    <row r="5" spans="1:3" x14ac:dyDescent="0.25">
      <c r="A5" t="s">
        <v>476</v>
      </c>
      <c r="B5" t="s">
        <v>2297</v>
      </c>
    </row>
    <row r="6" spans="1:3" x14ac:dyDescent="0.25">
      <c r="A6" t="s">
        <v>512</v>
      </c>
      <c r="B6" t="s">
        <v>2343</v>
      </c>
    </row>
    <row r="7" spans="1:3" x14ac:dyDescent="0.25">
      <c r="A7" t="s">
        <v>561</v>
      </c>
      <c r="B7" t="s">
        <v>2403</v>
      </c>
    </row>
    <row r="8" spans="1:3" x14ac:dyDescent="0.25">
      <c r="A8" t="s">
        <v>482</v>
      </c>
      <c r="B8" t="s">
        <v>2305</v>
      </c>
    </row>
    <row r="9" spans="1:3" x14ac:dyDescent="0.25">
      <c r="A9" t="s">
        <v>564</v>
      </c>
      <c r="B9" t="s">
        <v>2407</v>
      </c>
    </row>
    <row r="10" spans="1:3" x14ac:dyDescent="0.25">
      <c r="A10" t="s">
        <v>464</v>
      </c>
      <c r="B10" t="s">
        <v>2285</v>
      </c>
    </row>
    <row r="11" spans="1:3" x14ac:dyDescent="0.25">
      <c r="A11" t="s">
        <v>473</v>
      </c>
      <c r="B11" t="s">
        <v>2293</v>
      </c>
    </row>
    <row r="12" spans="1:3" x14ac:dyDescent="0.25">
      <c r="A12" t="s">
        <v>497</v>
      </c>
      <c r="B12" t="s">
        <v>2324</v>
      </c>
    </row>
    <row r="13" spans="1:3" x14ac:dyDescent="0.25">
      <c r="A13" t="s">
        <v>470</v>
      </c>
      <c r="B13" t="s">
        <v>2291</v>
      </c>
    </row>
    <row r="14" spans="1:3" x14ac:dyDescent="0.25">
      <c r="A14" t="s">
        <v>509</v>
      </c>
      <c r="B14" t="s">
        <v>2339</v>
      </c>
    </row>
    <row r="15" spans="1:3" x14ac:dyDescent="0.25">
      <c r="A15" t="s">
        <v>521</v>
      </c>
      <c r="B15" t="s">
        <v>2355</v>
      </c>
    </row>
    <row r="16" spans="1:3" x14ac:dyDescent="0.25">
      <c r="A16" t="s">
        <v>527</v>
      </c>
      <c r="B16" t="s">
        <v>2363</v>
      </c>
    </row>
    <row r="17" spans="1:2" x14ac:dyDescent="0.25">
      <c r="A17" t="s">
        <v>500</v>
      </c>
      <c r="B17" t="s">
        <v>2328</v>
      </c>
    </row>
    <row r="18" spans="1:2" x14ac:dyDescent="0.25">
      <c r="A18" t="s">
        <v>555</v>
      </c>
      <c r="B18" t="s">
        <v>2396</v>
      </c>
    </row>
    <row r="19" spans="1:2" x14ac:dyDescent="0.25">
      <c r="A19" t="s">
        <v>491</v>
      </c>
      <c r="B19" t="s">
        <v>2316</v>
      </c>
    </row>
    <row r="20" spans="1:2" x14ac:dyDescent="0.25">
      <c r="A20" t="s">
        <v>449</v>
      </c>
      <c r="B20" t="s">
        <v>2268</v>
      </c>
    </row>
    <row r="21" spans="1:2" x14ac:dyDescent="0.25">
      <c r="A21" t="s">
        <v>558</v>
      </c>
      <c r="B21" t="s">
        <v>2399</v>
      </c>
    </row>
    <row r="22" spans="1:2" x14ac:dyDescent="0.25">
      <c r="A22" t="s">
        <v>446</v>
      </c>
      <c r="B22" t="s">
        <v>2264</v>
      </c>
    </row>
    <row r="23" spans="1:2" x14ac:dyDescent="0.25">
      <c r="A23" t="s">
        <v>467</v>
      </c>
      <c r="B23" t="s">
        <v>2288</v>
      </c>
    </row>
    <row r="24" spans="1:2" x14ac:dyDescent="0.25">
      <c r="A24" t="s">
        <v>488</v>
      </c>
      <c r="B24" t="s">
        <v>2313</v>
      </c>
    </row>
    <row r="25" spans="1:2" x14ac:dyDescent="0.25">
      <c r="A25" t="s">
        <v>494</v>
      </c>
      <c r="B25" t="s">
        <v>2320</v>
      </c>
    </row>
    <row r="26" spans="1:2" x14ac:dyDescent="0.25">
      <c r="A26" t="s">
        <v>503</v>
      </c>
      <c r="B26" t="s">
        <v>2331</v>
      </c>
    </row>
    <row r="27" spans="1:2" x14ac:dyDescent="0.25">
      <c r="A27" t="s">
        <v>552</v>
      </c>
      <c r="B27" t="s">
        <v>2393</v>
      </c>
    </row>
    <row r="28" spans="1:2" x14ac:dyDescent="0.25">
      <c r="A28" s="4" t="s">
        <v>567</v>
      </c>
      <c r="B28" s="4" t="s">
        <v>2411</v>
      </c>
    </row>
    <row r="29" spans="1:2" x14ac:dyDescent="0.25">
      <c r="A29" t="s">
        <v>543</v>
      </c>
      <c r="B29" t="s">
        <v>2381</v>
      </c>
    </row>
    <row r="30" spans="1:2" x14ac:dyDescent="0.25">
      <c r="A30" t="s">
        <v>518</v>
      </c>
      <c r="B30" t="s">
        <v>2351</v>
      </c>
    </row>
    <row r="31" spans="1:2" x14ac:dyDescent="0.25">
      <c r="A31" t="s">
        <v>549</v>
      </c>
      <c r="B31" t="s">
        <v>2389</v>
      </c>
    </row>
    <row r="32" spans="1:2" x14ac:dyDescent="0.25">
      <c r="A32" t="s">
        <v>485</v>
      </c>
      <c r="B32" t="s">
        <v>2309</v>
      </c>
    </row>
    <row r="33" spans="1:2" x14ac:dyDescent="0.25">
      <c r="A33" t="s">
        <v>533</v>
      </c>
      <c r="B33" t="s">
        <v>2369</v>
      </c>
    </row>
    <row r="34" spans="1:2" x14ac:dyDescent="0.25">
      <c r="A34" t="s">
        <v>524</v>
      </c>
      <c r="B34" t="s">
        <v>2359</v>
      </c>
    </row>
    <row r="35" spans="1:2" x14ac:dyDescent="0.25">
      <c r="A35" t="s">
        <v>461</v>
      </c>
      <c r="B35" t="s">
        <v>2281</v>
      </c>
    </row>
    <row r="36" spans="1:2" x14ac:dyDescent="0.25">
      <c r="A36" t="s">
        <v>515</v>
      </c>
      <c r="B36" t="s">
        <v>2347</v>
      </c>
    </row>
    <row r="37" spans="1:2" x14ac:dyDescent="0.25">
      <c r="A37" t="s">
        <v>506</v>
      </c>
      <c r="B37" t="s">
        <v>2335</v>
      </c>
    </row>
    <row r="38" spans="1:2" x14ac:dyDescent="0.25">
      <c r="A38" t="s">
        <v>546</v>
      </c>
      <c r="B38" t="s">
        <v>2385</v>
      </c>
    </row>
    <row r="39" spans="1:2" x14ac:dyDescent="0.25">
      <c r="A39" t="s">
        <v>479</v>
      </c>
      <c r="B39" t="s">
        <v>2301</v>
      </c>
    </row>
    <row r="40" spans="1:2" x14ac:dyDescent="0.25">
      <c r="A40" t="s">
        <v>452</v>
      </c>
      <c r="B40" t="s">
        <v>2271</v>
      </c>
    </row>
    <row r="41" spans="1:2" x14ac:dyDescent="0.25">
      <c r="A41" t="s">
        <v>455</v>
      </c>
      <c r="B41" t="s">
        <v>2273</v>
      </c>
    </row>
    <row r="42" spans="1:2" x14ac:dyDescent="0.25">
      <c r="A42" t="s">
        <v>458</v>
      </c>
      <c r="B42" t="s">
        <v>2277</v>
      </c>
    </row>
    <row r="43" spans="1:2" x14ac:dyDescent="0.25">
      <c r="A43" t="s">
        <v>537</v>
      </c>
      <c r="B43" t="s">
        <v>2374</v>
      </c>
    </row>
    <row r="44" spans="1:2" x14ac:dyDescent="0.25">
      <c r="A44" t="s">
        <v>540</v>
      </c>
      <c r="B44" t="s">
        <v>2277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1"/>
  <sheetViews>
    <sheetView workbookViewId="0"/>
  </sheetViews>
  <sheetFormatPr defaultColWidth="11.42578125" defaultRowHeight="15" x14ac:dyDescent="0.25"/>
  <cols>
    <col min="1" max="1" width="44.7109375" customWidth="1"/>
    <col min="2" max="3" width="45.7109375" customWidth="1"/>
    <col min="4" max="4" width="13.140625" customWidth="1"/>
  </cols>
  <sheetData>
    <row r="1" spans="1:4" x14ac:dyDescent="0.25">
      <c r="A1" s="4" t="s">
        <v>20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132</v>
      </c>
      <c r="C2" s="3" t="s">
        <v>133</v>
      </c>
    </row>
    <row r="3" spans="1:4" x14ac:dyDescent="0.25">
      <c r="A3" t="s">
        <v>658</v>
      </c>
      <c r="B3" t="s">
        <v>289</v>
      </c>
      <c r="C3" t="s">
        <v>237</v>
      </c>
    </row>
    <row r="4" spans="1:4" x14ac:dyDescent="0.25">
      <c r="A4" t="s">
        <v>659</v>
      </c>
      <c r="B4" t="s">
        <v>251</v>
      </c>
      <c r="C4" t="s">
        <v>183</v>
      </c>
    </row>
    <row r="5" spans="1:4" x14ac:dyDescent="0.25">
      <c r="A5" t="s">
        <v>661</v>
      </c>
      <c r="B5" t="s">
        <v>392</v>
      </c>
      <c r="C5" t="s">
        <v>272</v>
      </c>
    </row>
    <row r="6" spans="1:4" x14ac:dyDescent="0.25">
      <c r="A6" t="s">
        <v>662</v>
      </c>
      <c r="B6" t="s">
        <v>691</v>
      </c>
      <c r="C6" t="s">
        <v>692</v>
      </c>
    </row>
    <row r="8" spans="1:4" x14ac:dyDescent="0.25">
      <c r="A8" t="s">
        <v>158</v>
      </c>
    </row>
    <row r="9" spans="1:4" x14ac:dyDescent="0.25">
      <c r="A9" t="s">
        <v>693</v>
      </c>
    </row>
    <row r="10" spans="1:4" x14ac:dyDescent="0.25">
      <c r="A10" t="s">
        <v>665</v>
      </c>
    </row>
    <row r="11" spans="1:4" x14ac:dyDescent="0.25">
      <c r="A11" t="s">
        <v>666</v>
      </c>
    </row>
    <row r="12" spans="1:4" x14ac:dyDescent="0.25">
      <c r="A12" t="s">
        <v>667</v>
      </c>
    </row>
    <row r="14" spans="1:4" x14ac:dyDescent="0.25">
      <c r="A14" t="s">
        <v>162</v>
      </c>
    </row>
    <row r="15" spans="1:4" x14ac:dyDescent="0.25">
      <c r="A15" t="s">
        <v>302</v>
      </c>
    </row>
    <row r="16" spans="1:4" x14ac:dyDescent="0.25">
      <c r="A16" t="s">
        <v>668</v>
      </c>
    </row>
    <row r="17" spans="1:1" x14ac:dyDescent="0.25">
      <c r="A17" t="s">
        <v>669</v>
      </c>
    </row>
    <row r="18" spans="1:1" x14ac:dyDescent="0.25">
      <c r="A18" t="s">
        <v>670</v>
      </c>
    </row>
    <row r="20" spans="1:1" x14ac:dyDescent="0.25">
      <c r="A20" t="s">
        <v>165</v>
      </c>
    </row>
    <row r="21" spans="1:1" x14ac:dyDescent="0.25">
      <c r="A21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129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728</v>
      </c>
    </row>
    <row r="3" spans="1:3" x14ac:dyDescent="0.25">
      <c r="A3" t="s">
        <v>561</v>
      </c>
      <c r="B3" t="s">
        <v>2561</v>
      </c>
    </row>
    <row r="4" spans="1:3" x14ac:dyDescent="0.25">
      <c r="A4" t="s">
        <v>555</v>
      </c>
      <c r="B4" t="s">
        <v>2553</v>
      </c>
    </row>
    <row r="5" spans="1:3" x14ac:dyDescent="0.25">
      <c r="A5" t="s">
        <v>497</v>
      </c>
      <c r="B5" t="s">
        <v>2481</v>
      </c>
    </row>
    <row r="6" spans="1:3" x14ac:dyDescent="0.25">
      <c r="A6" t="s">
        <v>564</v>
      </c>
      <c r="B6" t="s">
        <v>2565</v>
      </c>
    </row>
    <row r="7" spans="1:3" x14ac:dyDescent="0.25">
      <c r="A7" t="s">
        <v>509</v>
      </c>
      <c r="B7" t="s">
        <v>2497</v>
      </c>
    </row>
    <row r="8" spans="1:3" x14ac:dyDescent="0.25">
      <c r="A8" t="s">
        <v>470</v>
      </c>
      <c r="B8" t="s">
        <v>2447</v>
      </c>
    </row>
    <row r="9" spans="1:3" x14ac:dyDescent="0.25">
      <c r="A9" t="s">
        <v>491</v>
      </c>
      <c r="B9" t="s">
        <v>2473</v>
      </c>
    </row>
    <row r="10" spans="1:3" x14ac:dyDescent="0.25">
      <c r="A10" t="s">
        <v>449</v>
      </c>
      <c r="B10" t="s">
        <v>202</v>
      </c>
    </row>
    <row r="11" spans="1:3" x14ac:dyDescent="0.25">
      <c r="A11" t="s">
        <v>464</v>
      </c>
      <c r="B11" t="s">
        <v>2440</v>
      </c>
    </row>
    <row r="12" spans="1:3" x14ac:dyDescent="0.25">
      <c r="A12" t="s">
        <v>482</v>
      </c>
      <c r="B12" t="s">
        <v>2462</v>
      </c>
    </row>
    <row r="13" spans="1:3" x14ac:dyDescent="0.25">
      <c r="A13" t="s">
        <v>473</v>
      </c>
      <c r="B13" t="s">
        <v>2451</v>
      </c>
    </row>
    <row r="14" spans="1:3" x14ac:dyDescent="0.25">
      <c r="A14" t="s">
        <v>503</v>
      </c>
      <c r="B14" t="s">
        <v>2489</v>
      </c>
    </row>
    <row r="15" spans="1:3" x14ac:dyDescent="0.25">
      <c r="A15" t="s">
        <v>518</v>
      </c>
      <c r="B15" t="s">
        <v>2508</v>
      </c>
    </row>
    <row r="16" spans="1:3" x14ac:dyDescent="0.25">
      <c r="A16" t="s">
        <v>467</v>
      </c>
      <c r="B16" t="s">
        <v>2443</v>
      </c>
    </row>
    <row r="17" spans="1:2" x14ac:dyDescent="0.25">
      <c r="A17" t="s">
        <v>488</v>
      </c>
      <c r="B17" t="s">
        <v>2469</v>
      </c>
    </row>
    <row r="18" spans="1:2" x14ac:dyDescent="0.25">
      <c r="A18" t="s">
        <v>549</v>
      </c>
      <c r="B18" t="s">
        <v>2545</v>
      </c>
    </row>
    <row r="19" spans="1:2" x14ac:dyDescent="0.25">
      <c r="A19" t="s">
        <v>476</v>
      </c>
      <c r="B19" t="s">
        <v>2455</v>
      </c>
    </row>
    <row r="20" spans="1:2" x14ac:dyDescent="0.25">
      <c r="A20" t="s">
        <v>512</v>
      </c>
      <c r="B20" t="s">
        <v>2500</v>
      </c>
    </row>
    <row r="21" spans="1:2" x14ac:dyDescent="0.25">
      <c r="A21" t="s">
        <v>461</v>
      </c>
      <c r="B21" t="s">
        <v>2436</v>
      </c>
    </row>
    <row r="22" spans="1:2" x14ac:dyDescent="0.25">
      <c r="A22" t="s">
        <v>533</v>
      </c>
      <c r="B22" t="s">
        <v>2523</v>
      </c>
    </row>
    <row r="23" spans="1:2" x14ac:dyDescent="0.25">
      <c r="A23" t="s">
        <v>537</v>
      </c>
      <c r="B23" t="s">
        <v>2529</v>
      </c>
    </row>
    <row r="24" spans="1:2" x14ac:dyDescent="0.25">
      <c r="A24" t="s">
        <v>527</v>
      </c>
      <c r="B24" t="s">
        <v>2519</v>
      </c>
    </row>
    <row r="25" spans="1:2" x14ac:dyDescent="0.25">
      <c r="A25" s="4" t="s">
        <v>567</v>
      </c>
      <c r="B25" s="4" t="s">
        <v>2569</v>
      </c>
    </row>
    <row r="26" spans="1:2" x14ac:dyDescent="0.25">
      <c r="A26" t="s">
        <v>521</v>
      </c>
      <c r="B26" t="s">
        <v>2512</v>
      </c>
    </row>
    <row r="27" spans="1:2" x14ac:dyDescent="0.25">
      <c r="A27" t="s">
        <v>552</v>
      </c>
      <c r="B27" t="s">
        <v>2549</v>
      </c>
    </row>
    <row r="28" spans="1:2" x14ac:dyDescent="0.25">
      <c r="A28" t="s">
        <v>455</v>
      </c>
      <c r="B28" t="s">
        <v>2428</v>
      </c>
    </row>
    <row r="29" spans="1:2" x14ac:dyDescent="0.25">
      <c r="A29" t="s">
        <v>558</v>
      </c>
      <c r="B29" t="s">
        <v>2557</v>
      </c>
    </row>
    <row r="30" spans="1:2" x14ac:dyDescent="0.25">
      <c r="A30" t="s">
        <v>515</v>
      </c>
      <c r="B30" t="s">
        <v>2504</v>
      </c>
    </row>
    <row r="31" spans="1:2" x14ac:dyDescent="0.25">
      <c r="A31" t="s">
        <v>446</v>
      </c>
      <c r="B31" t="s">
        <v>2417</v>
      </c>
    </row>
    <row r="32" spans="1:2" x14ac:dyDescent="0.25">
      <c r="A32" t="s">
        <v>506</v>
      </c>
      <c r="B32" t="s">
        <v>2493</v>
      </c>
    </row>
    <row r="33" spans="1:2" x14ac:dyDescent="0.25">
      <c r="A33" t="s">
        <v>546</v>
      </c>
      <c r="B33" t="s">
        <v>2541</v>
      </c>
    </row>
    <row r="34" spans="1:2" x14ac:dyDescent="0.25">
      <c r="A34" t="s">
        <v>452</v>
      </c>
      <c r="B34" t="s">
        <v>2424</v>
      </c>
    </row>
    <row r="35" spans="1:2" x14ac:dyDescent="0.25">
      <c r="A35" t="s">
        <v>524</v>
      </c>
      <c r="B35" t="s">
        <v>2515</v>
      </c>
    </row>
    <row r="36" spans="1:2" x14ac:dyDescent="0.25">
      <c r="A36" t="s">
        <v>458</v>
      </c>
      <c r="B36" t="s">
        <v>2432</v>
      </c>
    </row>
    <row r="37" spans="1:2" x14ac:dyDescent="0.25">
      <c r="A37" t="s">
        <v>530</v>
      </c>
      <c r="B37" t="s">
        <v>202</v>
      </c>
    </row>
    <row r="38" spans="1:2" x14ac:dyDescent="0.25">
      <c r="A38" t="s">
        <v>494</v>
      </c>
      <c r="B38" t="s">
        <v>2477</v>
      </c>
    </row>
    <row r="39" spans="1:2" x14ac:dyDescent="0.25">
      <c r="A39" t="s">
        <v>536</v>
      </c>
      <c r="B39" t="s">
        <v>202</v>
      </c>
    </row>
    <row r="40" spans="1:2" x14ac:dyDescent="0.25">
      <c r="A40" t="s">
        <v>543</v>
      </c>
      <c r="B40" t="s">
        <v>2537</v>
      </c>
    </row>
    <row r="41" spans="1:2" x14ac:dyDescent="0.25">
      <c r="A41" t="s">
        <v>485</v>
      </c>
      <c r="B41" t="s">
        <v>2465</v>
      </c>
    </row>
    <row r="42" spans="1:2" x14ac:dyDescent="0.25">
      <c r="A42" t="s">
        <v>479</v>
      </c>
      <c r="B42" t="s">
        <v>2458</v>
      </c>
    </row>
    <row r="43" spans="1:2" x14ac:dyDescent="0.25">
      <c r="A43" t="s">
        <v>500</v>
      </c>
      <c r="B43" t="s">
        <v>2485</v>
      </c>
    </row>
    <row r="44" spans="1:2" x14ac:dyDescent="0.25">
      <c r="A44" t="s">
        <v>540</v>
      </c>
      <c r="B44" t="s">
        <v>2533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C44"/>
  <sheetViews>
    <sheetView workbookViewId="0"/>
  </sheetViews>
  <sheetFormatPr defaultColWidth="11.42578125" defaultRowHeight="15" x14ac:dyDescent="0.25"/>
  <cols>
    <col min="1" max="1" width="38.7109375" customWidth="1"/>
    <col min="2" max="2" width="90.7109375" customWidth="1"/>
    <col min="3" max="3" width="13.140625" customWidth="1"/>
  </cols>
  <sheetData>
    <row r="1" spans="1:3" x14ac:dyDescent="0.25">
      <c r="A1" s="4" t="s">
        <v>130</v>
      </c>
      <c r="C1" s="1" t="str">
        <f>HYPERLINK("#'INDEX'!A1", "Back to INDEX")</f>
        <v>Back to INDEX</v>
      </c>
    </row>
    <row r="2" spans="1:3" x14ac:dyDescent="0.25">
      <c r="A2" s="3" t="s">
        <v>131</v>
      </c>
      <c r="B2" s="3" t="s">
        <v>728</v>
      </c>
    </row>
    <row r="3" spans="1:3" x14ac:dyDescent="0.25">
      <c r="A3" t="s">
        <v>561</v>
      </c>
      <c r="B3" t="s">
        <v>2715</v>
      </c>
    </row>
    <row r="4" spans="1:3" x14ac:dyDescent="0.25">
      <c r="A4" t="s">
        <v>509</v>
      </c>
      <c r="B4" t="s">
        <v>2650</v>
      </c>
    </row>
    <row r="5" spans="1:3" x14ac:dyDescent="0.25">
      <c r="A5" t="s">
        <v>497</v>
      </c>
      <c r="B5" t="s">
        <v>2634</v>
      </c>
    </row>
    <row r="6" spans="1:3" x14ac:dyDescent="0.25">
      <c r="A6" t="s">
        <v>564</v>
      </c>
      <c r="B6" t="s">
        <v>2565</v>
      </c>
    </row>
    <row r="7" spans="1:3" x14ac:dyDescent="0.25">
      <c r="A7" t="s">
        <v>536</v>
      </c>
      <c r="B7" t="s">
        <v>2682</v>
      </c>
    </row>
    <row r="8" spans="1:3" x14ac:dyDescent="0.25">
      <c r="A8" t="s">
        <v>491</v>
      </c>
      <c r="B8" t="s">
        <v>2626</v>
      </c>
    </row>
    <row r="9" spans="1:3" x14ac:dyDescent="0.25">
      <c r="A9" t="s">
        <v>449</v>
      </c>
      <c r="B9" t="s">
        <v>2579</v>
      </c>
    </row>
    <row r="10" spans="1:3" x14ac:dyDescent="0.25">
      <c r="A10" t="s">
        <v>467</v>
      </c>
      <c r="B10" t="s">
        <v>2599</v>
      </c>
    </row>
    <row r="11" spans="1:3" x14ac:dyDescent="0.25">
      <c r="A11" t="s">
        <v>488</v>
      </c>
      <c r="B11" t="s">
        <v>2623</v>
      </c>
    </row>
    <row r="12" spans="1:3" x14ac:dyDescent="0.25">
      <c r="A12" t="s">
        <v>512</v>
      </c>
      <c r="B12" t="s">
        <v>2623</v>
      </c>
    </row>
    <row r="13" spans="1:3" x14ac:dyDescent="0.25">
      <c r="A13" t="s">
        <v>555</v>
      </c>
      <c r="B13" t="s">
        <v>2707</v>
      </c>
    </row>
    <row r="14" spans="1:3" x14ac:dyDescent="0.25">
      <c r="A14" t="s">
        <v>482</v>
      </c>
      <c r="B14" t="s">
        <v>2616</v>
      </c>
    </row>
    <row r="15" spans="1:3" x14ac:dyDescent="0.25">
      <c r="A15" t="s">
        <v>537</v>
      </c>
      <c r="B15" t="s">
        <v>2686</v>
      </c>
    </row>
    <row r="16" spans="1:3" x14ac:dyDescent="0.25">
      <c r="A16" t="s">
        <v>473</v>
      </c>
      <c r="B16" t="s">
        <v>2606</v>
      </c>
    </row>
    <row r="17" spans="1:2" x14ac:dyDescent="0.25">
      <c r="A17" t="s">
        <v>470</v>
      </c>
      <c r="B17" t="s">
        <v>2603</v>
      </c>
    </row>
    <row r="18" spans="1:2" x14ac:dyDescent="0.25">
      <c r="A18" t="s">
        <v>464</v>
      </c>
      <c r="B18" t="s">
        <v>2596</v>
      </c>
    </row>
    <row r="19" spans="1:2" x14ac:dyDescent="0.25">
      <c r="A19" t="s">
        <v>549</v>
      </c>
      <c r="B19" t="s">
        <v>2700</v>
      </c>
    </row>
    <row r="20" spans="1:2" x14ac:dyDescent="0.25">
      <c r="A20" t="s">
        <v>533</v>
      </c>
      <c r="B20" t="s">
        <v>2678</v>
      </c>
    </row>
    <row r="21" spans="1:2" x14ac:dyDescent="0.25">
      <c r="A21" t="s">
        <v>476</v>
      </c>
      <c r="B21" t="s">
        <v>2609</v>
      </c>
    </row>
    <row r="22" spans="1:2" x14ac:dyDescent="0.25">
      <c r="A22" t="s">
        <v>455</v>
      </c>
      <c r="B22" t="s">
        <v>2586</v>
      </c>
    </row>
    <row r="23" spans="1:2" x14ac:dyDescent="0.25">
      <c r="A23" t="s">
        <v>521</v>
      </c>
      <c r="B23" t="s">
        <v>2545</v>
      </c>
    </row>
    <row r="24" spans="1:2" x14ac:dyDescent="0.25">
      <c r="A24" t="s">
        <v>503</v>
      </c>
      <c r="B24" t="s">
        <v>2642</v>
      </c>
    </row>
    <row r="25" spans="1:2" x14ac:dyDescent="0.25">
      <c r="A25" t="s">
        <v>518</v>
      </c>
      <c r="B25" t="s">
        <v>2661</v>
      </c>
    </row>
    <row r="26" spans="1:2" x14ac:dyDescent="0.25">
      <c r="A26" s="4" t="s">
        <v>567</v>
      </c>
      <c r="B26" s="4" t="s">
        <v>2722</v>
      </c>
    </row>
    <row r="27" spans="1:2" x14ac:dyDescent="0.25">
      <c r="A27" t="s">
        <v>527</v>
      </c>
      <c r="B27" t="s">
        <v>2672</v>
      </c>
    </row>
    <row r="28" spans="1:2" x14ac:dyDescent="0.25">
      <c r="A28" t="s">
        <v>446</v>
      </c>
      <c r="B28" t="s">
        <v>2575</v>
      </c>
    </row>
    <row r="29" spans="1:2" x14ac:dyDescent="0.25">
      <c r="A29" t="s">
        <v>461</v>
      </c>
      <c r="B29" t="s">
        <v>2592</v>
      </c>
    </row>
    <row r="30" spans="1:2" x14ac:dyDescent="0.25">
      <c r="A30" t="s">
        <v>515</v>
      </c>
      <c r="B30" t="s">
        <v>2657</v>
      </c>
    </row>
    <row r="31" spans="1:2" x14ac:dyDescent="0.25">
      <c r="A31" t="s">
        <v>546</v>
      </c>
      <c r="B31" t="s">
        <v>2696</v>
      </c>
    </row>
    <row r="32" spans="1:2" x14ac:dyDescent="0.25">
      <c r="A32" t="s">
        <v>506</v>
      </c>
      <c r="B32" t="s">
        <v>2646</v>
      </c>
    </row>
    <row r="33" spans="1:2" x14ac:dyDescent="0.25">
      <c r="A33" t="s">
        <v>524</v>
      </c>
      <c r="B33" t="s">
        <v>2668</v>
      </c>
    </row>
    <row r="34" spans="1:2" x14ac:dyDescent="0.25">
      <c r="A34" t="s">
        <v>500</v>
      </c>
      <c r="B34" t="s">
        <v>2638</v>
      </c>
    </row>
    <row r="35" spans="1:2" x14ac:dyDescent="0.25">
      <c r="A35" t="s">
        <v>558</v>
      </c>
      <c r="B35" t="s">
        <v>2711</v>
      </c>
    </row>
    <row r="36" spans="1:2" x14ac:dyDescent="0.25">
      <c r="A36" t="s">
        <v>494</v>
      </c>
      <c r="B36" t="s">
        <v>2630</v>
      </c>
    </row>
    <row r="37" spans="1:2" x14ac:dyDescent="0.25">
      <c r="A37" t="s">
        <v>543</v>
      </c>
      <c r="B37" t="s">
        <v>2693</v>
      </c>
    </row>
    <row r="38" spans="1:2" x14ac:dyDescent="0.25">
      <c r="A38" t="s">
        <v>552</v>
      </c>
      <c r="B38" t="s">
        <v>2703</v>
      </c>
    </row>
    <row r="39" spans="1:2" x14ac:dyDescent="0.25">
      <c r="A39" t="s">
        <v>458</v>
      </c>
      <c r="B39" t="s">
        <v>2589</v>
      </c>
    </row>
    <row r="40" spans="1:2" x14ac:dyDescent="0.25">
      <c r="A40" t="s">
        <v>479</v>
      </c>
      <c r="B40" t="s">
        <v>2612</v>
      </c>
    </row>
    <row r="41" spans="1:2" x14ac:dyDescent="0.25">
      <c r="A41" t="s">
        <v>485</v>
      </c>
      <c r="B41" t="s">
        <v>2620</v>
      </c>
    </row>
    <row r="42" spans="1:2" x14ac:dyDescent="0.25">
      <c r="A42" t="s">
        <v>452</v>
      </c>
      <c r="B42" t="s">
        <v>2582</v>
      </c>
    </row>
    <row r="43" spans="1:2" x14ac:dyDescent="0.25">
      <c r="A43" t="s">
        <v>530</v>
      </c>
      <c r="B43" t="s">
        <v>2675</v>
      </c>
    </row>
    <row r="44" spans="1:2" x14ac:dyDescent="0.25">
      <c r="A44" t="s">
        <v>540</v>
      </c>
      <c r="B44" t="s">
        <v>2690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4"/>
  <sheetViews>
    <sheetView workbookViewId="0"/>
  </sheetViews>
  <sheetFormatPr defaultColWidth="11.42578125" defaultRowHeight="15" x14ac:dyDescent="0.25"/>
  <cols>
    <col min="1" max="1" width="43.7109375" customWidth="1"/>
    <col min="2" max="3" width="45.7109375" customWidth="1"/>
    <col min="4" max="4" width="13.140625" customWidth="1"/>
  </cols>
  <sheetData>
    <row r="1" spans="1:4" x14ac:dyDescent="0.25">
      <c r="A1" s="4" t="s">
        <v>21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132</v>
      </c>
      <c r="C2" s="3" t="s">
        <v>133</v>
      </c>
    </row>
    <row r="3" spans="1:4" x14ac:dyDescent="0.25">
      <c r="A3" t="s">
        <v>671</v>
      </c>
      <c r="B3" t="s">
        <v>131</v>
      </c>
      <c r="C3" t="s">
        <v>131</v>
      </c>
    </row>
    <row r="4" spans="1:4" x14ac:dyDescent="0.25">
      <c r="A4" t="s">
        <v>147</v>
      </c>
      <c r="B4" t="s">
        <v>267</v>
      </c>
      <c r="C4" t="s">
        <v>694</v>
      </c>
    </row>
    <row r="5" spans="1:4" x14ac:dyDescent="0.25">
      <c r="A5" t="s">
        <v>151</v>
      </c>
      <c r="B5" t="s">
        <v>278</v>
      </c>
      <c r="C5" t="s">
        <v>149</v>
      </c>
    </row>
    <row r="6" spans="1:4" x14ac:dyDescent="0.25">
      <c r="A6" t="s">
        <v>154</v>
      </c>
      <c r="B6" t="s">
        <v>289</v>
      </c>
      <c r="C6" t="s">
        <v>237</v>
      </c>
    </row>
    <row r="7" spans="1:4" x14ac:dyDescent="0.25">
      <c r="A7" t="s">
        <v>672</v>
      </c>
      <c r="B7" t="s">
        <v>131</v>
      </c>
      <c r="C7" t="s">
        <v>131</v>
      </c>
    </row>
    <row r="8" spans="1:4" x14ac:dyDescent="0.25">
      <c r="A8" t="s">
        <v>147</v>
      </c>
      <c r="B8" t="s">
        <v>197</v>
      </c>
      <c r="C8" t="s">
        <v>384</v>
      </c>
    </row>
    <row r="9" spans="1:4" x14ac:dyDescent="0.25">
      <c r="A9" t="s">
        <v>151</v>
      </c>
      <c r="B9" t="s">
        <v>391</v>
      </c>
      <c r="C9" t="s">
        <v>273</v>
      </c>
    </row>
    <row r="10" spans="1:4" x14ac:dyDescent="0.25">
      <c r="A10" t="s">
        <v>154</v>
      </c>
      <c r="B10" t="s">
        <v>251</v>
      </c>
      <c r="C10" t="s">
        <v>183</v>
      </c>
    </row>
    <row r="11" spans="1:4" x14ac:dyDescent="0.25">
      <c r="A11" t="s">
        <v>661</v>
      </c>
      <c r="B11" t="s">
        <v>131</v>
      </c>
      <c r="C11" t="s">
        <v>131</v>
      </c>
    </row>
    <row r="12" spans="1:4" x14ac:dyDescent="0.25">
      <c r="A12" t="s">
        <v>147</v>
      </c>
      <c r="B12" t="s">
        <v>188</v>
      </c>
      <c r="C12" t="s">
        <v>272</v>
      </c>
    </row>
    <row r="13" spans="1:4" x14ac:dyDescent="0.25">
      <c r="A13" t="s">
        <v>151</v>
      </c>
      <c r="B13" t="s">
        <v>695</v>
      </c>
      <c r="C13" t="s">
        <v>246</v>
      </c>
    </row>
    <row r="14" spans="1:4" x14ac:dyDescent="0.25">
      <c r="A14" t="s">
        <v>154</v>
      </c>
      <c r="B14" t="s">
        <v>392</v>
      </c>
      <c r="C14" t="s">
        <v>272</v>
      </c>
    </row>
    <row r="15" spans="1:4" x14ac:dyDescent="0.25">
      <c r="A15" t="s">
        <v>674</v>
      </c>
      <c r="B15" t="s">
        <v>131</v>
      </c>
      <c r="C15" t="s">
        <v>131</v>
      </c>
    </row>
    <row r="16" spans="1:4" x14ac:dyDescent="0.25">
      <c r="A16" t="s">
        <v>147</v>
      </c>
      <c r="B16" t="s">
        <v>696</v>
      </c>
      <c r="C16" t="s">
        <v>697</v>
      </c>
    </row>
    <row r="17" spans="1:3" x14ac:dyDescent="0.25">
      <c r="A17" t="s">
        <v>151</v>
      </c>
      <c r="B17" t="s">
        <v>698</v>
      </c>
      <c r="C17" t="s">
        <v>699</v>
      </c>
    </row>
    <row r="18" spans="1:3" x14ac:dyDescent="0.25">
      <c r="A18" t="s">
        <v>154</v>
      </c>
      <c r="B18" t="s">
        <v>691</v>
      </c>
      <c r="C18" t="s">
        <v>692</v>
      </c>
    </row>
    <row r="20" spans="1:3" x14ac:dyDescent="0.25">
      <c r="A20" t="s">
        <v>158</v>
      </c>
    </row>
    <row r="21" spans="1:3" x14ac:dyDescent="0.25">
      <c r="A21" t="s">
        <v>159</v>
      </c>
    </row>
    <row r="22" spans="1:3" x14ac:dyDescent="0.25">
      <c r="A22" t="s">
        <v>665</v>
      </c>
    </row>
    <row r="23" spans="1:3" x14ac:dyDescent="0.25">
      <c r="A23" t="s">
        <v>666</v>
      </c>
    </row>
    <row r="24" spans="1:3" x14ac:dyDescent="0.25">
      <c r="A24" t="s">
        <v>667</v>
      </c>
    </row>
    <row r="26" spans="1:3" x14ac:dyDescent="0.25">
      <c r="A26" t="s">
        <v>162</v>
      </c>
    </row>
    <row r="27" spans="1:3" x14ac:dyDescent="0.25">
      <c r="A27" t="s">
        <v>302</v>
      </c>
    </row>
    <row r="28" spans="1:3" x14ac:dyDescent="0.25">
      <c r="A28" t="s">
        <v>668</v>
      </c>
    </row>
    <row r="29" spans="1:3" x14ac:dyDescent="0.25">
      <c r="A29" t="s">
        <v>669</v>
      </c>
    </row>
    <row r="30" spans="1:3" x14ac:dyDescent="0.25">
      <c r="A30" t="s">
        <v>670</v>
      </c>
    </row>
    <row r="32" spans="1:3" x14ac:dyDescent="0.25">
      <c r="A32" t="s">
        <v>165</v>
      </c>
    </row>
    <row r="34" spans="1:1" x14ac:dyDescent="0.25">
      <c r="A34" t="s">
        <v>679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3"/>
  <sheetViews>
    <sheetView workbookViewId="0"/>
  </sheetViews>
  <sheetFormatPr defaultColWidth="11.42578125" defaultRowHeight="15" x14ac:dyDescent="0.25"/>
  <cols>
    <col min="1" max="1" width="44.7109375" customWidth="1"/>
    <col min="2" max="7" width="30.7109375" customWidth="1"/>
    <col min="8" max="8" width="13.140625" customWidth="1"/>
  </cols>
  <sheetData>
    <row r="1" spans="1:8" x14ac:dyDescent="0.25">
      <c r="A1" s="4" t="s">
        <v>22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700</v>
      </c>
      <c r="C2" s="3" t="s">
        <v>701</v>
      </c>
      <c r="D2" s="3" t="s">
        <v>702</v>
      </c>
      <c r="E2" s="3" t="s">
        <v>703</v>
      </c>
      <c r="F2" s="3" t="s">
        <v>704</v>
      </c>
      <c r="G2" s="3" t="s">
        <v>705</v>
      </c>
    </row>
    <row r="3" spans="1:8" x14ac:dyDescent="0.25">
      <c r="A3" t="s">
        <v>658</v>
      </c>
      <c r="B3" t="s">
        <v>322</v>
      </c>
      <c r="C3" t="s">
        <v>706</v>
      </c>
      <c r="D3" t="s">
        <v>155</v>
      </c>
      <c r="E3" t="s">
        <v>248</v>
      </c>
      <c r="F3" t="s">
        <v>259</v>
      </c>
      <c r="G3" t="s">
        <v>156</v>
      </c>
    </row>
    <row r="4" spans="1:8" x14ac:dyDescent="0.25">
      <c r="A4" t="s">
        <v>659</v>
      </c>
      <c r="B4" t="s">
        <v>326</v>
      </c>
      <c r="C4" t="s">
        <v>415</v>
      </c>
      <c r="D4" t="s">
        <v>660</v>
      </c>
      <c r="E4" t="s">
        <v>707</v>
      </c>
      <c r="F4" t="s">
        <v>186</v>
      </c>
      <c r="G4" t="s">
        <v>224</v>
      </c>
    </row>
    <row r="5" spans="1:8" x14ac:dyDescent="0.25">
      <c r="A5" t="s">
        <v>661</v>
      </c>
      <c r="B5" t="s">
        <v>694</v>
      </c>
      <c r="C5" t="s">
        <v>341</v>
      </c>
      <c r="D5" t="s">
        <v>240</v>
      </c>
      <c r="E5" t="s">
        <v>251</v>
      </c>
      <c r="F5" t="s">
        <v>708</v>
      </c>
      <c r="G5" t="s">
        <v>240</v>
      </c>
    </row>
    <row r="6" spans="1:8" x14ac:dyDescent="0.25">
      <c r="A6" t="s">
        <v>662</v>
      </c>
      <c r="B6" t="s">
        <v>709</v>
      </c>
      <c r="C6" t="s">
        <v>710</v>
      </c>
      <c r="D6" t="s">
        <v>663</v>
      </c>
      <c r="E6" t="s">
        <v>687</v>
      </c>
      <c r="F6" t="s">
        <v>711</v>
      </c>
      <c r="G6" t="s">
        <v>664</v>
      </c>
    </row>
    <row r="8" spans="1:8" x14ac:dyDescent="0.25">
      <c r="A8" t="s">
        <v>158</v>
      </c>
    </row>
    <row r="9" spans="1:8" x14ac:dyDescent="0.25">
      <c r="A9" t="s">
        <v>159</v>
      </c>
    </row>
    <row r="10" spans="1:8" x14ac:dyDescent="0.25">
      <c r="A10" t="s">
        <v>712</v>
      </c>
    </row>
    <row r="11" spans="1:8" x14ac:dyDescent="0.25">
      <c r="A11" t="s">
        <v>665</v>
      </c>
    </row>
    <row r="12" spans="1:8" x14ac:dyDescent="0.25">
      <c r="A12" t="s">
        <v>666</v>
      </c>
    </row>
    <row r="13" spans="1:8" x14ac:dyDescent="0.25">
      <c r="A13" t="s">
        <v>667</v>
      </c>
    </row>
    <row r="15" spans="1:8" x14ac:dyDescent="0.25">
      <c r="A15" t="s">
        <v>162</v>
      </c>
    </row>
    <row r="16" spans="1:8" x14ac:dyDescent="0.25">
      <c r="A16" t="s">
        <v>302</v>
      </c>
    </row>
    <row r="17" spans="1:1" x14ac:dyDescent="0.25">
      <c r="A17" t="s">
        <v>668</v>
      </c>
    </row>
    <row r="18" spans="1:1" x14ac:dyDescent="0.25">
      <c r="A18" t="s">
        <v>669</v>
      </c>
    </row>
    <row r="19" spans="1:1" x14ac:dyDescent="0.25">
      <c r="A19" t="s">
        <v>670</v>
      </c>
    </row>
    <row r="21" spans="1:1" x14ac:dyDescent="0.25">
      <c r="A21" t="s">
        <v>165</v>
      </c>
    </row>
    <row r="22" spans="1:1" x14ac:dyDescent="0.25">
      <c r="A22" t="s">
        <v>713</v>
      </c>
    </row>
    <row r="23" spans="1:1" x14ac:dyDescent="0.25">
      <c r="A23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3"/>
  <sheetViews>
    <sheetView workbookViewId="0"/>
  </sheetViews>
  <sheetFormatPr defaultColWidth="11.42578125" defaultRowHeight="15" x14ac:dyDescent="0.25"/>
  <cols>
    <col min="1" max="1" width="36.7109375" customWidth="1"/>
    <col min="2" max="7" width="30.7109375" customWidth="1"/>
    <col min="8" max="8" width="13.140625" customWidth="1"/>
  </cols>
  <sheetData>
    <row r="1" spans="1:8" x14ac:dyDescent="0.25">
      <c r="A1" s="4" t="s">
        <v>23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700</v>
      </c>
      <c r="C2" s="3" t="s">
        <v>701</v>
      </c>
      <c r="D2" s="3" t="s">
        <v>702</v>
      </c>
      <c r="E2" s="3" t="s">
        <v>703</v>
      </c>
      <c r="F2" s="3" t="s">
        <v>704</v>
      </c>
      <c r="G2" s="3" t="s">
        <v>705</v>
      </c>
    </row>
    <row r="3" spans="1:8" x14ac:dyDescent="0.25">
      <c r="A3" t="s">
        <v>714</v>
      </c>
      <c r="B3" t="s">
        <v>233</v>
      </c>
      <c r="C3" t="s">
        <v>187</v>
      </c>
      <c r="D3" t="s">
        <v>179</v>
      </c>
      <c r="E3" t="s">
        <v>264</v>
      </c>
      <c r="F3" t="s">
        <v>400</v>
      </c>
      <c r="G3" t="s">
        <v>188</v>
      </c>
    </row>
    <row r="4" spans="1:8" x14ac:dyDescent="0.25">
      <c r="A4" t="s">
        <v>659</v>
      </c>
      <c r="B4" t="s">
        <v>273</v>
      </c>
      <c r="C4" t="s">
        <v>246</v>
      </c>
      <c r="D4" t="s">
        <v>188</v>
      </c>
      <c r="E4" t="s">
        <v>392</v>
      </c>
      <c r="F4" t="s">
        <v>242</v>
      </c>
      <c r="G4" t="s">
        <v>680</v>
      </c>
    </row>
    <row r="5" spans="1:8" x14ac:dyDescent="0.25">
      <c r="A5" t="s">
        <v>715</v>
      </c>
      <c r="B5" t="s">
        <v>372</v>
      </c>
      <c r="C5" t="s">
        <v>716</v>
      </c>
      <c r="D5" t="s">
        <v>681</v>
      </c>
      <c r="E5" t="s">
        <v>330</v>
      </c>
      <c r="F5" t="s">
        <v>364</v>
      </c>
      <c r="G5" t="s">
        <v>193</v>
      </c>
    </row>
    <row r="6" spans="1:8" x14ac:dyDescent="0.25">
      <c r="A6" t="s">
        <v>717</v>
      </c>
      <c r="B6" t="s">
        <v>718</v>
      </c>
      <c r="C6" t="s">
        <v>687</v>
      </c>
      <c r="D6" t="s">
        <v>682</v>
      </c>
      <c r="E6" t="s">
        <v>719</v>
      </c>
      <c r="F6" t="s">
        <v>688</v>
      </c>
      <c r="G6" t="s">
        <v>683</v>
      </c>
    </row>
    <row r="8" spans="1:8" x14ac:dyDescent="0.25">
      <c r="A8" t="s">
        <v>158</v>
      </c>
    </row>
    <row r="9" spans="1:8" x14ac:dyDescent="0.25">
      <c r="A9" t="s">
        <v>684</v>
      </c>
    </row>
    <row r="10" spans="1:8" x14ac:dyDescent="0.25">
      <c r="A10" t="s">
        <v>712</v>
      </c>
    </row>
    <row r="11" spans="1:8" x14ac:dyDescent="0.25">
      <c r="A11" t="s">
        <v>665</v>
      </c>
    </row>
    <row r="12" spans="1:8" x14ac:dyDescent="0.25">
      <c r="A12" t="s">
        <v>666</v>
      </c>
    </row>
    <row r="13" spans="1:8" x14ac:dyDescent="0.25">
      <c r="A13" t="s">
        <v>667</v>
      </c>
    </row>
    <row r="15" spans="1:8" x14ac:dyDescent="0.25">
      <c r="A15" t="s">
        <v>162</v>
      </c>
    </row>
    <row r="16" spans="1:8" x14ac:dyDescent="0.25">
      <c r="A16" t="s">
        <v>302</v>
      </c>
    </row>
    <row r="17" spans="1:1" x14ac:dyDescent="0.25">
      <c r="A17" t="s">
        <v>668</v>
      </c>
    </row>
    <row r="18" spans="1:1" x14ac:dyDescent="0.25">
      <c r="A18" t="s">
        <v>669</v>
      </c>
    </row>
    <row r="19" spans="1:1" x14ac:dyDescent="0.25">
      <c r="A19" t="s">
        <v>670</v>
      </c>
    </row>
    <row r="21" spans="1:1" x14ac:dyDescent="0.25">
      <c r="A21" t="s">
        <v>165</v>
      </c>
    </row>
    <row r="22" spans="1:1" x14ac:dyDescent="0.25">
      <c r="A22" t="s">
        <v>713</v>
      </c>
    </row>
    <row r="23" spans="1:1" x14ac:dyDescent="0.25">
      <c r="A23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3"/>
  <sheetViews>
    <sheetView workbookViewId="0"/>
  </sheetViews>
  <sheetFormatPr defaultColWidth="11.42578125" defaultRowHeight="15" x14ac:dyDescent="0.25"/>
  <cols>
    <col min="1" max="1" width="44.7109375" customWidth="1"/>
    <col min="2" max="7" width="30.7109375" customWidth="1"/>
    <col min="8" max="8" width="13.140625" customWidth="1"/>
  </cols>
  <sheetData>
    <row r="1" spans="1:8" x14ac:dyDescent="0.25">
      <c r="A1" s="4" t="s">
        <v>25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700</v>
      </c>
      <c r="C2" s="3" t="s">
        <v>701</v>
      </c>
      <c r="D2" s="3" t="s">
        <v>702</v>
      </c>
      <c r="E2" s="3" t="s">
        <v>703</v>
      </c>
      <c r="F2" s="3" t="s">
        <v>704</v>
      </c>
      <c r="G2" s="3" t="s">
        <v>705</v>
      </c>
    </row>
    <row r="3" spans="1:8" x14ac:dyDescent="0.25">
      <c r="A3" t="s">
        <v>658</v>
      </c>
      <c r="B3" t="s">
        <v>720</v>
      </c>
      <c r="C3" t="s">
        <v>721</v>
      </c>
      <c r="D3" t="s">
        <v>289</v>
      </c>
      <c r="E3" t="s">
        <v>694</v>
      </c>
      <c r="F3" t="s">
        <v>347</v>
      </c>
      <c r="G3" t="s">
        <v>237</v>
      </c>
    </row>
    <row r="4" spans="1:8" x14ac:dyDescent="0.25">
      <c r="A4" t="s">
        <v>659</v>
      </c>
      <c r="B4" t="s">
        <v>708</v>
      </c>
      <c r="C4" t="s">
        <v>338</v>
      </c>
      <c r="D4" t="s">
        <v>251</v>
      </c>
      <c r="E4" t="s">
        <v>400</v>
      </c>
      <c r="F4" t="s">
        <v>240</v>
      </c>
      <c r="G4" t="s">
        <v>183</v>
      </c>
    </row>
    <row r="5" spans="1:8" x14ac:dyDescent="0.25">
      <c r="A5" t="s">
        <v>661</v>
      </c>
      <c r="B5" t="s">
        <v>217</v>
      </c>
      <c r="C5" t="s">
        <v>360</v>
      </c>
      <c r="D5" t="s">
        <v>392</v>
      </c>
      <c r="E5" t="s">
        <v>186</v>
      </c>
      <c r="F5" t="s">
        <v>221</v>
      </c>
      <c r="G5" t="s">
        <v>272</v>
      </c>
    </row>
    <row r="6" spans="1:8" x14ac:dyDescent="0.25">
      <c r="A6" t="s">
        <v>662</v>
      </c>
      <c r="B6" t="s">
        <v>718</v>
      </c>
      <c r="C6" t="s">
        <v>691</v>
      </c>
      <c r="D6" t="s">
        <v>691</v>
      </c>
      <c r="E6" t="s">
        <v>722</v>
      </c>
      <c r="F6" t="s">
        <v>692</v>
      </c>
      <c r="G6" t="s">
        <v>692</v>
      </c>
    </row>
    <row r="8" spans="1:8" x14ac:dyDescent="0.25">
      <c r="A8" t="s">
        <v>158</v>
      </c>
    </row>
    <row r="9" spans="1:8" x14ac:dyDescent="0.25">
      <c r="A9" t="s">
        <v>693</v>
      </c>
    </row>
    <row r="10" spans="1:8" x14ac:dyDescent="0.25">
      <c r="A10" t="s">
        <v>712</v>
      </c>
    </row>
    <row r="11" spans="1:8" x14ac:dyDescent="0.25">
      <c r="A11" t="s">
        <v>665</v>
      </c>
    </row>
    <row r="12" spans="1:8" x14ac:dyDescent="0.25">
      <c r="A12" t="s">
        <v>666</v>
      </c>
    </row>
    <row r="13" spans="1:8" x14ac:dyDescent="0.25">
      <c r="A13" t="s">
        <v>667</v>
      </c>
    </row>
    <row r="15" spans="1:8" x14ac:dyDescent="0.25">
      <c r="A15" t="s">
        <v>162</v>
      </c>
    </row>
    <row r="16" spans="1:8" x14ac:dyDescent="0.25">
      <c r="A16" t="s">
        <v>302</v>
      </c>
    </row>
    <row r="17" spans="1:1" x14ac:dyDescent="0.25">
      <c r="A17" t="s">
        <v>668</v>
      </c>
    </row>
    <row r="18" spans="1:1" x14ac:dyDescent="0.25">
      <c r="A18" t="s">
        <v>669</v>
      </c>
    </row>
    <row r="19" spans="1:1" x14ac:dyDescent="0.25">
      <c r="A19" t="s">
        <v>670</v>
      </c>
    </row>
    <row r="21" spans="1:1" x14ac:dyDescent="0.25">
      <c r="A21" t="s">
        <v>165</v>
      </c>
    </row>
    <row r="22" spans="1:1" x14ac:dyDescent="0.25">
      <c r="A22" t="s">
        <v>713</v>
      </c>
    </row>
    <row r="23" spans="1:1" x14ac:dyDescent="0.25">
      <c r="A23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6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26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177</v>
      </c>
      <c r="B3" t="s">
        <v>178</v>
      </c>
      <c r="C3" t="s">
        <v>179</v>
      </c>
      <c r="D3" t="s">
        <v>383</v>
      </c>
      <c r="E3" t="s">
        <v>215</v>
      </c>
      <c r="F3" t="s">
        <v>729</v>
      </c>
      <c r="G3" t="s">
        <v>730</v>
      </c>
      <c r="H3" t="s">
        <v>731</v>
      </c>
      <c r="I3" t="s">
        <v>732</v>
      </c>
    </row>
    <row r="4" spans="1:10" x14ac:dyDescent="0.25">
      <c r="A4" t="s">
        <v>184</v>
      </c>
      <c r="B4" t="s">
        <v>185</v>
      </c>
      <c r="C4" t="s">
        <v>186</v>
      </c>
      <c r="D4" t="s">
        <v>733</v>
      </c>
      <c r="E4" t="s">
        <v>213</v>
      </c>
      <c r="F4" t="s">
        <v>360</v>
      </c>
      <c r="G4" t="s">
        <v>242</v>
      </c>
      <c r="H4" t="s">
        <v>734</v>
      </c>
      <c r="I4" t="s">
        <v>735</v>
      </c>
    </row>
    <row r="5" spans="1:10" x14ac:dyDescent="0.25">
      <c r="A5" t="s">
        <v>191</v>
      </c>
      <c r="B5" t="s">
        <v>192</v>
      </c>
      <c r="C5" t="s">
        <v>193</v>
      </c>
      <c r="D5" t="s">
        <v>141</v>
      </c>
      <c r="E5" t="s">
        <v>242</v>
      </c>
      <c r="F5" t="s">
        <v>686</v>
      </c>
      <c r="G5" t="s">
        <v>366</v>
      </c>
      <c r="H5" t="s">
        <v>736</v>
      </c>
      <c r="I5" t="s">
        <v>737</v>
      </c>
    </row>
    <row r="6" spans="1:10" x14ac:dyDescent="0.25">
      <c r="A6" t="s">
        <v>198</v>
      </c>
      <c r="B6" t="s">
        <v>199</v>
      </c>
      <c r="C6" t="s">
        <v>200</v>
      </c>
      <c r="D6" t="s">
        <v>738</v>
      </c>
      <c r="E6" t="s">
        <v>347</v>
      </c>
      <c r="F6" t="s">
        <v>268</v>
      </c>
      <c r="G6" t="s">
        <v>388</v>
      </c>
      <c r="H6" t="s">
        <v>739</v>
      </c>
      <c r="I6" t="s">
        <v>740</v>
      </c>
    </row>
    <row r="7" spans="1:10" x14ac:dyDescent="0.25">
      <c r="A7" t="s">
        <v>203</v>
      </c>
      <c r="B7" t="s">
        <v>204</v>
      </c>
      <c r="C7" t="s">
        <v>205</v>
      </c>
      <c r="D7" t="s">
        <v>233</v>
      </c>
      <c r="E7" t="s">
        <v>197</v>
      </c>
      <c r="F7" t="s">
        <v>396</v>
      </c>
      <c r="G7" t="s">
        <v>694</v>
      </c>
      <c r="H7" t="s">
        <v>741</v>
      </c>
      <c r="I7" t="s">
        <v>742</v>
      </c>
    </row>
    <row r="8" spans="1:10" x14ac:dyDescent="0.25">
      <c r="A8" t="s">
        <v>209</v>
      </c>
      <c r="B8" t="s">
        <v>210</v>
      </c>
      <c r="C8" t="s">
        <v>211</v>
      </c>
      <c r="D8" t="s">
        <v>252</v>
      </c>
      <c r="E8" t="s">
        <v>403</v>
      </c>
      <c r="F8" t="s">
        <v>247</v>
      </c>
      <c r="G8" t="s">
        <v>226</v>
      </c>
      <c r="H8" t="s">
        <v>743</v>
      </c>
      <c r="I8" t="s">
        <v>744</v>
      </c>
    </row>
    <row r="9" spans="1:10" x14ac:dyDescent="0.25">
      <c r="A9" t="s">
        <v>216</v>
      </c>
      <c r="B9" t="s">
        <v>217</v>
      </c>
      <c r="C9" t="s">
        <v>218</v>
      </c>
      <c r="D9" t="s">
        <v>268</v>
      </c>
      <c r="E9" t="s">
        <v>235</v>
      </c>
      <c r="F9" t="s">
        <v>403</v>
      </c>
      <c r="G9" t="s">
        <v>403</v>
      </c>
      <c r="H9" t="s">
        <v>745</v>
      </c>
      <c r="I9" t="s">
        <v>746</v>
      </c>
    </row>
    <row r="10" spans="1:10" x14ac:dyDescent="0.25">
      <c r="A10" t="s">
        <v>222</v>
      </c>
      <c r="B10" t="s">
        <v>223</v>
      </c>
      <c r="C10" t="s">
        <v>224</v>
      </c>
      <c r="D10" t="s">
        <v>207</v>
      </c>
      <c r="E10" t="s">
        <v>219</v>
      </c>
      <c r="F10" t="s">
        <v>365</v>
      </c>
      <c r="G10" t="s">
        <v>364</v>
      </c>
      <c r="H10" t="s">
        <v>747</v>
      </c>
      <c r="I10" t="s">
        <v>748</v>
      </c>
    </row>
    <row r="11" spans="1:10" x14ac:dyDescent="0.25">
      <c r="A11" t="s">
        <v>227</v>
      </c>
      <c r="B11" t="s">
        <v>228</v>
      </c>
      <c r="C11" t="s">
        <v>229</v>
      </c>
      <c r="D11" t="s">
        <v>749</v>
      </c>
      <c r="E11" t="s">
        <v>750</v>
      </c>
      <c r="F11" t="s">
        <v>716</v>
      </c>
      <c r="G11" t="s">
        <v>149</v>
      </c>
      <c r="H11" t="s">
        <v>751</v>
      </c>
      <c r="I11" t="s">
        <v>752</v>
      </c>
    </row>
    <row r="12" spans="1:10" x14ac:dyDescent="0.25">
      <c r="A12" t="s">
        <v>232</v>
      </c>
      <c r="B12" t="s">
        <v>233</v>
      </c>
      <c r="C12" t="s">
        <v>230</v>
      </c>
      <c r="D12" t="s">
        <v>360</v>
      </c>
      <c r="E12" t="s">
        <v>221</v>
      </c>
      <c r="F12" t="s">
        <v>753</v>
      </c>
      <c r="G12" t="s">
        <v>190</v>
      </c>
      <c r="H12" t="s">
        <v>754</v>
      </c>
      <c r="I12" t="s">
        <v>755</v>
      </c>
    </row>
    <row r="13" spans="1:10" x14ac:dyDescent="0.25">
      <c r="A13" t="s">
        <v>236</v>
      </c>
      <c r="B13" t="s">
        <v>237</v>
      </c>
      <c r="C13" t="s">
        <v>221</v>
      </c>
      <c r="D13" t="s">
        <v>379</v>
      </c>
      <c r="E13" t="s">
        <v>224</v>
      </c>
      <c r="F13" t="s">
        <v>251</v>
      </c>
      <c r="G13" t="s">
        <v>756</v>
      </c>
      <c r="H13" t="s">
        <v>757</v>
      </c>
      <c r="I13" t="s">
        <v>758</v>
      </c>
    </row>
    <row r="14" spans="1:10" x14ac:dyDescent="0.25">
      <c r="A14" t="s">
        <v>239</v>
      </c>
      <c r="B14" t="s">
        <v>240</v>
      </c>
      <c r="C14" t="s">
        <v>241</v>
      </c>
      <c r="D14" t="s">
        <v>388</v>
      </c>
      <c r="E14" t="s">
        <v>373</v>
      </c>
      <c r="F14" t="s">
        <v>753</v>
      </c>
      <c r="G14" t="s">
        <v>330</v>
      </c>
      <c r="H14" t="s">
        <v>759</v>
      </c>
      <c r="I14" t="s">
        <v>760</v>
      </c>
    </row>
    <row r="15" spans="1:10" x14ac:dyDescent="0.25">
      <c r="A15" t="s">
        <v>244</v>
      </c>
      <c r="B15" t="s">
        <v>245</v>
      </c>
      <c r="C15" t="s">
        <v>246</v>
      </c>
      <c r="D15" t="s">
        <v>246</v>
      </c>
      <c r="E15" t="s">
        <v>360</v>
      </c>
      <c r="F15" t="s">
        <v>372</v>
      </c>
      <c r="G15" t="s">
        <v>364</v>
      </c>
      <c r="H15" t="s">
        <v>761</v>
      </c>
      <c r="I15" t="s">
        <v>762</v>
      </c>
    </row>
    <row r="16" spans="1:10" x14ac:dyDescent="0.25">
      <c r="A16" t="s">
        <v>249</v>
      </c>
      <c r="B16" t="s">
        <v>250</v>
      </c>
      <c r="C16" t="s">
        <v>251</v>
      </c>
      <c r="D16" t="s">
        <v>259</v>
      </c>
      <c r="E16" t="s">
        <v>246</v>
      </c>
      <c r="F16" t="s">
        <v>750</v>
      </c>
      <c r="G16" t="s">
        <v>228</v>
      </c>
      <c r="H16" t="s">
        <v>763</v>
      </c>
      <c r="I16" t="s">
        <v>762</v>
      </c>
    </row>
    <row r="17" spans="1:9" x14ac:dyDescent="0.25">
      <c r="A17" t="s">
        <v>254</v>
      </c>
      <c r="B17" t="s">
        <v>255</v>
      </c>
      <c r="C17" t="s">
        <v>256</v>
      </c>
      <c r="D17" t="s">
        <v>764</v>
      </c>
      <c r="E17" t="s">
        <v>765</v>
      </c>
      <c r="F17" t="s">
        <v>141</v>
      </c>
      <c r="G17" t="s">
        <v>358</v>
      </c>
      <c r="H17" t="s">
        <v>766</v>
      </c>
      <c r="I17" t="s">
        <v>758</v>
      </c>
    </row>
    <row r="18" spans="1:9" x14ac:dyDescent="0.25">
      <c r="A18" t="s">
        <v>260</v>
      </c>
      <c r="B18" t="s">
        <v>261</v>
      </c>
      <c r="C18" t="s">
        <v>262</v>
      </c>
      <c r="D18" t="s">
        <v>205</v>
      </c>
      <c r="E18" t="s">
        <v>327</v>
      </c>
      <c r="F18" t="s">
        <v>680</v>
      </c>
      <c r="G18" t="s">
        <v>201</v>
      </c>
      <c r="H18" t="s">
        <v>767</v>
      </c>
      <c r="I18" t="s">
        <v>762</v>
      </c>
    </row>
    <row r="19" spans="1:9" x14ac:dyDescent="0.25">
      <c r="A19" t="s">
        <v>265</v>
      </c>
      <c r="B19" t="s">
        <v>266</v>
      </c>
      <c r="C19" t="s">
        <v>262</v>
      </c>
      <c r="D19" t="s">
        <v>383</v>
      </c>
      <c r="E19" t="s">
        <v>708</v>
      </c>
      <c r="F19" t="s">
        <v>768</v>
      </c>
      <c r="G19" t="s">
        <v>141</v>
      </c>
      <c r="H19" t="s">
        <v>763</v>
      </c>
      <c r="I19" t="s">
        <v>740</v>
      </c>
    </row>
    <row r="20" spans="1:9" x14ac:dyDescent="0.25">
      <c r="A20" t="s">
        <v>270</v>
      </c>
      <c r="B20" t="s">
        <v>271</v>
      </c>
      <c r="C20" t="s">
        <v>224</v>
      </c>
      <c r="D20" t="s">
        <v>738</v>
      </c>
      <c r="E20" t="s">
        <v>364</v>
      </c>
      <c r="F20" t="s">
        <v>217</v>
      </c>
      <c r="G20" t="s">
        <v>226</v>
      </c>
      <c r="H20" t="s">
        <v>747</v>
      </c>
      <c r="I20" t="s">
        <v>769</v>
      </c>
    </row>
    <row r="21" spans="1:9" x14ac:dyDescent="0.25">
      <c r="A21" t="s">
        <v>274</v>
      </c>
      <c r="B21" t="s">
        <v>275</v>
      </c>
      <c r="C21" t="s">
        <v>276</v>
      </c>
      <c r="D21" t="s">
        <v>770</v>
      </c>
      <c r="E21" t="s">
        <v>205</v>
      </c>
      <c r="F21" t="s">
        <v>338</v>
      </c>
      <c r="G21" t="s">
        <v>240</v>
      </c>
      <c r="H21" t="s">
        <v>771</v>
      </c>
      <c r="I21" t="s">
        <v>772</v>
      </c>
    </row>
    <row r="22" spans="1:9" x14ac:dyDescent="0.25">
      <c r="A22" t="s">
        <v>281</v>
      </c>
      <c r="B22" t="s">
        <v>282</v>
      </c>
      <c r="C22" t="s">
        <v>283</v>
      </c>
      <c r="D22" t="s">
        <v>773</v>
      </c>
      <c r="E22" t="s">
        <v>145</v>
      </c>
      <c r="F22" t="s">
        <v>774</v>
      </c>
      <c r="G22" t="s">
        <v>411</v>
      </c>
      <c r="H22" t="s">
        <v>775</v>
      </c>
      <c r="I22" t="s">
        <v>742</v>
      </c>
    </row>
    <row r="23" spans="1:9" x14ac:dyDescent="0.25">
      <c r="A23" t="s">
        <v>285</v>
      </c>
      <c r="B23" t="s">
        <v>286</v>
      </c>
      <c r="C23" t="s">
        <v>233</v>
      </c>
      <c r="D23" t="s">
        <v>396</v>
      </c>
      <c r="E23" t="s">
        <v>252</v>
      </c>
      <c r="F23" t="s">
        <v>219</v>
      </c>
      <c r="G23" t="s">
        <v>365</v>
      </c>
      <c r="H23" t="s">
        <v>202</v>
      </c>
      <c r="I23" t="s">
        <v>776</v>
      </c>
    </row>
    <row r="24" spans="1:9" x14ac:dyDescent="0.25">
      <c r="A24" s="4" t="s">
        <v>288</v>
      </c>
      <c r="B24" s="4" t="s">
        <v>155</v>
      </c>
      <c r="C24" s="4" t="s">
        <v>156</v>
      </c>
      <c r="D24" s="4" t="s">
        <v>660</v>
      </c>
      <c r="E24" s="4" t="s">
        <v>224</v>
      </c>
      <c r="F24" s="4" t="s">
        <v>240</v>
      </c>
      <c r="G24" s="4" t="s">
        <v>240</v>
      </c>
      <c r="H24" s="4" t="s">
        <v>777</v>
      </c>
      <c r="I24" s="4" t="s">
        <v>778</v>
      </c>
    </row>
    <row r="25" spans="1:9" x14ac:dyDescent="0.25">
      <c r="A25" t="s">
        <v>290</v>
      </c>
      <c r="B25" t="s">
        <v>291</v>
      </c>
      <c r="C25" t="s">
        <v>292</v>
      </c>
      <c r="D25" t="s">
        <v>294</v>
      </c>
      <c r="E25" t="s">
        <v>779</v>
      </c>
      <c r="F25" t="s">
        <v>437</v>
      </c>
      <c r="G25" t="s">
        <v>437</v>
      </c>
      <c r="H25" t="s">
        <v>780</v>
      </c>
      <c r="I25" t="s">
        <v>781</v>
      </c>
    </row>
    <row r="27" spans="1:9" x14ac:dyDescent="0.25">
      <c r="A27" t="s">
        <v>158</v>
      </c>
    </row>
    <row r="28" spans="1:9" x14ac:dyDescent="0.25">
      <c r="A28" t="s">
        <v>782</v>
      </c>
    </row>
    <row r="29" spans="1:9" x14ac:dyDescent="0.25">
      <c r="A29" t="s">
        <v>298</v>
      </c>
    </row>
    <row r="30" spans="1:9" x14ac:dyDescent="0.25">
      <c r="A30" t="s">
        <v>299</v>
      </c>
    </row>
    <row r="31" spans="1:9" x14ac:dyDescent="0.25">
      <c r="A31" t="s">
        <v>783</v>
      </c>
    </row>
    <row r="32" spans="1:9" x14ac:dyDescent="0.25">
      <c r="A32" t="s">
        <v>784</v>
      </c>
    </row>
    <row r="33" spans="1:1" x14ac:dyDescent="0.25">
      <c r="A33" t="s">
        <v>785</v>
      </c>
    </row>
    <row r="34" spans="1:1" x14ac:dyDescent="0.25">
      <c r="A34" t="s">
        <v>786</v>
      </c>
    </row>
    <row r="35" spans="1:1" x14ac:dyDescent="0.25">
      <c r="A35" t="s">
        <v>301</v>
      </c>
    </row>
    <row r="37" spans="1:1" x14ac:dyDescent="0.25">
      <c r="A37" t="s">
        <v>162</v>
      </c>
    </row>
    <row r="38" spans="1:1" x14ac:dyDescent="0.25">
      <c r="A38" t="s">
        <v>302</v>
      </c>
    </row>
    <row r="39" spans="1:1" x14ac:dyDescent="0.25">
      <c r="A39" t="s">
        <v>668</v>
      </c>
    </row>
    <row r="40" spans="1:1" x14ac:dyDescent="0.25">
      <c r="A40" t="s">
        <v>669</v>
      </c>
    </row>
    <row r="41" spans="1:1" x14ac:dyDescent="0.25">
      <c r="A41" t="s">
        <v>670</v>
      </c>
    </row>
    <row r="43" spans="1:1" x14ac:dyDescent="0.25">
      <c r="A43" t="s">
        <v>165</v>
      </c>
    </row>
    <row r="44" spans="1:1" x14ac:dyDescent="0.25">
      <c r="A44" t="s">
        <v>303</v>
      </c>
    </row>
    <row r="45" spans="1:1" x14ac:dyDescent="0.25">
      <c r="A45" t="s">
        <v>304</v>
      </c>
    </row>
    <row r="46" spans="1:1" x14ac:dyDescent="0.25">
      <c r="A46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6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27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177</v>
      </c>
      <c r="B3" t="s">
        <v>180</v>
      </c>
      <c r="C3" t="s">
        <v>181</v>
      </c>
      <c r="D3" t="s">
        <v>200</v>
      </c>
      <c r="E3" t="s">
        <v>197</v>
      </c>
      <c r="F3" t="s">
        <v>319</v>
      </c>
      <c r="G3" t="s">
        <v>319</v>
      </c>
      <c r="H3" t="s">
        <v>787</v>
      </c>
      <c r="I3" t="s">
        <v>788</v>
      </c>
    </row>
    <row r="4" spans="1:10" x14ac:dyDescent="0.25">
      <c r="A4" t="s">
        <v>184</v>
      </c>
      <c r="B4" t="s">
        <v>187</v>
      </c>
      <c r="C4" t="s">
        <v>188</v>
      </c>
      <c r="D4" t="s">
        <v>407</v>
      </c>
      <c r="E4" t="s">
        <v>364</v>
      </c>
      <c r="F4" t="s">
        <v>380</v>
      </c>
      <c r="G4" t="s">
        <v>380</v>
      </c>
      <c r="H4" t="s">
        <v>789</v>
      </c>
      <c r="I4" t="s">
        <v>790</v>
      </c>
    </row>
    <row r="5" spans="1:10" x14ac:dyDescent="0.25">
      <c r="A5" t="s">
        <v>191</v>
      </c>
      <c r="B5" t="s">
        <v>194</v>
      </c>
      <c r="C5" t="s">
        <v>195</v>
      </c>
      <c r="D5" t="s">
        <v>156</v>
      </c>
      <c r="E5" t="s">
        <v>686</v>
      </c>
      <c r="F5" t="s">
        <v>225</v>
      </c>
      <c r="G5" t="s">
        <v>365</v>
      </c>
      <c r="H5" t="s">
        <v>788</v>
      </c>
      <c r="I5" t="s">
        <v>790</v>
      </c>
    </row>
    <row r="6" spans="1:10" x14ac:dyDescent="0.25">
      <c r="A6" t="s">
        <v>198</v>
      </c>
      <c r="B6" t="s">
        <v>182</v>
      </c>
      <c r="C6" t="s">
        <v>201</v>
      </c>
      <c r="D6" t="s">
        <v>197</v>
      </c>
      <c r="E6" t="s">
        <v>392</v>
      </c>
      <c r="F6" t="s">
        <v>791</v>
      </c>
      <c r="G6" t="s">
        <v>225</v>
      </c>
      <c r="H6" t="s">
        <v>792</v>
      </c>
      <c r="I6" t="s">
        <v>793</v>
      </c>
    </row>
    <row r="7" spans="1:10" x14ac:dyDescent="0.25">
      <c r="A7" t="s">
        <v>203</v>
      </c>
      <c r="B7" t="s">
        <v>206</v>
      </c>
      <c r="C7" t="s">
        <v>207</v>
      </c>
      <c r="D7" t="s">
        <v>794</v>
      </c>
      <c r="E7" t="s">
        <v>217</v>
      </c>
      <c r="F7" t="s">
        <v>272</v>
      </c>
      <c r="G7" t="s">
        <v>226</v>
      </c>
      <c r="H7" t="s">
        <v>795</v>
      </c>
      <c r="I7" t="s">
        <v>735</v>
      </c>
    </row>
    <row r="8" spans="1:10" x14ac:dyDescent="0.25">
      <c r="A8" t="s">
        <v>209</v>
      </c>
      <c r="B8" t="s">
        <v>212</v>
      </c>
      <c r="C8" t="s">
        <v>213</v>
      </c>
      <c r="D8" t="s">
        <v>336</v>
      </c>
      <c r="E8" t="s">
        <v>372</v>
      </c>
      <c r="F8" t="s">
        <v>238</v>
      </c>
      <c r="G8" t="s">
        <v>330</v>
      </c>
      <c r="H8" t="s">
        <v>796</v>
      </c>
      <c r="I8" t="s">
        <v>797</v>
      </c>
    </row>
    <row r="9" spans="1:10" x14ac:dyDescent="0.25">
      <c r="A9" t="s">
        <v>216</v>
      </c>
      <c r="B9" t="s">
        <v>219</v>
      </c>
      <c r="C9" t="s">
        <v>220</v>
      </c>
      <c r="D9" t="s">
        <v>218</v>
      </c>
      <c r="E9" t="s">
        <v>374</v>
      </c>
      <c r="F9" t="s">
        <v>238</v>
      </c>
      <c r="G9" t="s">
        <v>716</v>
      </c>
      <c r="H9" t="s">
        <v>798</v>
      </c>
      <c r="I9" t="s">
        <v>799</v>
      </c>
    </row>
    <row r="10" spans="1:10" x14ac:dyDescent="0.25">
      <c r="A10" t="s">
        <v>222</v>
      </c>
      <c r="B10" t="s">
        <v>225</v>
      </c>
      <c r="C10" t="s">
        <v>226</v>
      </c>
      <c r="D10" t="s">
        <v>365</v>
      </c>
      <c r="E10" t="s">
        <v>749</v>
      </c>
      <c r="F10" t="s">
        <v>753</v>
      </c>
      <c r="G10" t="s">
        <v>242</v>
      </c>
      <c r="H10" t="s">
        <v>800</v>
      </c>
      <c r="I10" t="s">
        <v>801</v>
      </c>
    </row>
    <row r="11" spans="1:10" x14ac:dyDescent="0.25">
      <c r="A11" t="s">
        <v>227</v>
      </c>
      <c r="B11" t="s">
        <v>230</v>
      </c>
      <c r="C11" t="s">
        <v>231</v>
      </c>
      <c r="D11" t="s">
        <v>802</v>
      </c>
      <c r="E11" t="s">
        <v>716</v>
      </c>
      <c r="F11" t="s">
        <v>190</v>
      </c>
      <c r="G11" t="s">
        <v>681</v>
      </c>
      <c r="H11" t="s">
        <v>760</v>
      </c>
      <c r="I11" t="s">
        <v>803</v>
      </c>
    </row>
    <row r="12" spans="1:10" x14ac:dyDescent="0.25">
      <c r="A12" t="s">
        <v>232</v>
      </c>
      <c r="B12" t="s">
        <v>234</v>
      </c>
      <c r="C12" t="s">
        <v>235</v>
      </c>
      <c r="D12" t="s">
        <v>403</v>
      </c>
      <c r="E12" t="s">
        <v>804</v>
      </c>
      <c r="F12" t="s">
        <v>190</v>
      </c>
      <c r="G12" t="s">
        <v>805</v>
      </c>
      <c r="H12" t="s">
        <v>202</v>
      </c>
      <c r="I12" t="s">
        <v>202</v>
      </c>
    </row>
    <row r="13" spans="1:10" x14ac:dyDescent="0.25">
      <c r="A13" t="s">
        <v>236</v>
      </c>
      <c r="B13" t="s">
        <v>238</v>
      </c>
      <c r="C13" t="s">
        <v>235</v>
      </c>
      <c r="D13" t="s">
        <v>806</v>
      </c>
      <c r="E13" t="s">
        <v>190</v>
      </c>
      <c r="F13" t="s">
        <v>804</v>
      </c>
      <c r="G13" t="s">
        <v>341</v>
      </c>
      <c r="H13" t="s">
        <v>807</v>
      </c>
      <c r="I13" t="s">
        <v>202</v>
      </c>
    </row>
    <row r="14" spans="1:10" x14ac:dyDescent="0.25">
      <c r="A14" t="s">
        <v>239</v>
      </c>
      <c r="B14" t="s">
        <v>242</v>
      </c>
      <c r="C14" t="s">
        <v>243</v>
      </c>
      <c r="D14" t="s">
        <v>220</v>
      </c>
      <c r="E14" t="s">
        <v>190</v>
      </c>
      <c r="F14" t="s">
        <v>808</v>
      </c>
      <c r="G14" t="s">
        <v>365</v>
      </c>
      <c r="H14" t="s">
        <v>759</v>
      </c>
      <c r="I14" t="s">
        <v>735</v>
      </c>
    </row>
    <row r="15" spans="1:10" x14ac:dyDescent="0.25">
      <c r="A15" t="s">
        <v>244</v>
      </c>
      <c r="B15" t="s">
        <v>212</v>
      </c>
      <c r="C15" t="s">
        <v>247</v>
      </c>
      <c r="D15" t="s">
        <v>392</v>
      </c>
      <c r="E15" t="s">
        <v>695</v>
      </c>
      <c r="F15" t="s">
        <v>344</v>
      </c>
      <c r="G15" t="s">
        <v>403</v>
      </c>
      <c r="H15" t="s">
        <v>762</v>
      </c>
      <c r="I15" t="s">
        <v>789</v>
      </c>
    </row>
    <row r="16" spans="1:10" x14ac:dyDescent="0.25">
      <c r="A16" t="s">
        <v>249</v>
      </c>
      <c r="B16" t="s">
        <v>252</v>
      </c>
      <c r="C16" t="s">
        <v>195</v>
      </c>
      <c r="D16" t="s">
        <v>400</v>
      </c>
      <c r="E16" t="s">
        <v>226</v>
      </c>
      <c r="F16" t="s">
        <v>805</v>
      </c>
      <c r="G16" t="s">
        <v>225</v>
      </c>
      <c r="H16" t="s">
        <v>809</v>
      </c>
      <c r="I16" t="s">
        <v>810</v>
      </c>
    </row>
    <row r="17" spans="1:9" x14ac:dyDescent="0.25">
      <c r="A17" t="s">
        <v>254</v>
      </c>
      <c r="B17" t="s">
        <v>257</v>
      </c>
      <c r="C17" t="s">
        <v>258</v>
      </c>
      <c r="D17" t="s">
        <v>197</v>
      </c>
      <c r="E17" t="s">
        <v>811</v>
      </c>
      <c r="F17" t="s">
        <v>211</v>
      </c>
      <c r="G17" t="s">
        <v>391</v>
      </c>
      <c r="H17" t="s">
        <v>760</v>
      </c>
      <c r="I17" t="s">
        <v>789</v>
      </c>
    </row>
    <row r="18" spans="1:9" x14ac:dyDescent="0.25">
      <c r="A18" t="s">
        <v>260</v>
      </c>
      <c r="B18" t="s">
        <v>263</v>
      </c>
      <c r="C18" t="s">
        <v>264</v>
      </c>
      <c r="D18" t="s">
        <v>197</v>
      </c>
      <c r="E18" t="s">
        <v>268</v>
      </c>
      <c r="F18" t="s">
        <v>681</v>
      </c>
      <c r="G18" t="s">
        <v>332</v>
      </c>
      <c r="H18" t="s">
        <v>745</v>
      </c>
      <c r="I18" t="s">
        <v>737</v>
      </c>
    </row>
    <row r="19" spans="1:9" x14ac:dyDescent="0.25">
      <c r="A19" t="s">
        <v>265</v>
      </c>
      <c r="B19" t="s">
        <v>267</v>
      </c>
      <c r="C19" t="s">
        <v>268</v>
      </c>
      <c r="D19" t="s">
        <v>708</v>
      </c>
      <c r="E19" t="s">
        <v>360</v>
      </c>
      <c r="F19" t="s">
        <v>251</v>
      </c>
      <c r="G19" t="s">
        <v>195</v>
      </c>
      <c r="H19" t="s">
        <v>796</v>
      </c>
      <c r="I19" t="s">
        <v>812</v>
      </c>
    </row>
    <row r="20" spans="1:9" x14ac:dyDescent="0.25">
      <c r="A20" t="s">
        <v>270</v>
      </c>
      <c r="B20" t="s">
        <v>205</v>
      </c>
      <c r="C20" t="s">
        <v>272</v>
      </c>
      <c r="D20" t="s">
        <v>186</v>
      </c>
      <c r="E20" t="s">
        <v>360</v>
      </c>
      <c r="F20" t="s">
        <v>805</v>
      </c>
      <c r="G20" t="s">
        <v>242</v>
      </c>
      <c r="H20" t="s">
        <v>813</v>
      </c>
      <c r="I20" t="s">
        <v>814</v>
      </c>
    </row>
    <row r="21" spans="1:9" x14ac:dyDescent="0.25">
      <c r="A21" t="s">
        <v>274</v>
      </c>
      <c r="B21" t="s">
        <v>277</v>
      </c>
      <c r="C21" t="s">
        <v>278</v>
      </c>
      <c r="D21" t="s">
        <v>720</v>
      </c>
      <c r="E21" t="s">
        <v>259</v>
      </c>
      <c r="F21" t="s">
        <v>403</v>
      </c>
      <c r="G21" t="s">
        <v>403</v>
      </c>
      <c r="H21" t="s">
        <v>815</v>
      </c>
      <c r="I21" t="s">
        <v>740</v>
      </c>
    </row>
    <row r="22" spans="1:9" x14ac:dyDescent="0.25">
      <c r="A22" t="s">
        <v>281</v>
      </c>
      <c r="B22" t="s">
        <v>271</v>
      </c>
      <c r="C22" t="s">
        <v>194</v>
      </c>
      <c r="D22" t="s">
        <v>308</v>
      </c>
      <c r="E22" t="s">
        <v>694</v>
      </c>
      <c r="F22" t="s">
        <v>686</v>
      </c>
      <c r="G22" t="s">
        <v>686</v>
      </c>
      <c r="H22" t="s">
        <v>816</v>
      </c>
      <c r="I22" t="s">
        <v>817</v>
      </c>
    </row>
    <row r="23" spans="1:9" x14ac:dyDescent="0.25">
      <c r="A23" t="s">
        <v>285</v>
      </c>
      <c r="B23" t="s">
        <v>287</v>
      </c>
      <c r="C23" t="s">
        <v>202</v>
      </c>
      <c r="D23" t="s">
        <v>228</v>
      </c>
      <c r="E23" t="s">
        <v>235</v>
      </c>
      <c r="F23" t="s">
        <v>332</v>
      </c>
      <c r="G23" t="s">
        <v>190</v>
      </c>
      <c r="H23" t="s">
        <v>202</v>
      </c>
      <c r="I23" t="s">
        <v>202</v>
      </c>
    </row>
    <row r="24" spans="1:9" x14ac:dyDescent="0.25">
      <c r="A24" s="4" t="s">
        <v>288</v>
      </c>
      <c r="B24" s="4" t="s">
        <v>179</v>
      </c>
      <c r="C24" s="4" t="s">
        <v>188</v>
      </c>
      <c r="D24" s="4" t="s">
        <v>188</v>
      </c>
      <c r="E24" s="4" t="s">
        <v>680</v>
      </c>
      <c r="F24" s="4" t="s">
        <v>681</v>
      </c>
      <c r="G24" s="4" t="s">
        <v>193</v>
      </c>
      <c r="H24" s="4" t="s">
        <v>818</v>
      </c>
      <c r="I24" s="4" t="s">
        <v>812</v>
      </c>
    </row>
    <row r="25" spans="1:9" x14ac:dyDescent="0.25">
      <c r="A25" t="s">
        <v>290</v>
      </c>
      <c r="B25" t="s">
        <v>293</v>
      </c>
      <c r="C25" t="s">
        <v>294</v>
      </c>
      <c r="D25" t="s">
        <v>437</v>
      </c>
      <c r="E25" t="s">
        <v>819</v>
      </c>
      <c r="F25" t="s">
        <v>820</v>
      </c>
      <c r="G25" t="s">
        <v>821</v>
      </c>
      <c r="H25" t="s">
        <v>822</v>
      </c>
      <c r="I25" t="s">
        <v>823</v>
      </c>
    </row>
    <row r="27" spans="1:9" x14ac:dyDescent="0.25">
      <c r="A27" t="s">
        <v>158</v>
      </c>
    </row>
    <row r="28" spans="1:9" x14ac:dyDescent="0.25">
      <c r="A28" t="s">
        <v>824</v>
      </c>
    </row>
    <row r="29" spans="1:9" x14ac:dyDescent="0.25">
      <c r="A29" t="s">
        <v>298</v>
      </c>
    </row>
    <row r="30" spans="1:9" x14ac:dyDescent="0.25">
      <c r="A30" t="s">
        <v>299</v>
      </c>
    </row>
    <row r="31" spans="1:9" x14ac:dyDescent="0.25">
      <c r="A31" t="s">
        <v>783</v>
      </c>
    </row>
    <row r="32" spans="1:9" x14ac:dyDescent="0.25">
      <c r="A32" t="s">
        <v>784</v>
      </c>
    </row>
    <row r="33" spans="1:1" x14ac:dyDescent="0.25">
      <c r="A33" t="s">
        <v>785</v>
      </c>
    </row>
    <row r="34" spans="1:1" x14ac:dyDescent="0.25">
      <c r="A34" t="s">
        <v>786</v>
      </c>
    </row>
    <row r="35" spans="1:1" x14ac:dyDescent="0.25">
      <c r="A35" t="s">
        <v>301</v>
      </c>
    </row>
    <row r="37" spans="1:1" x14ac:dyDescent="0.25">
      <c r="A37" t="s">
        <v>162</v>
      </c>
    </row>
    <row r="38" spans="1:1" x14ac:dyDescent="0.25">
      <c r="A38" t="s">
        <v>302</v>
      </c>
    </row>
    <row r="39" spans="1:1" x14ac:dyDescent="0.25">
      <c r="A39" t="s">
        <v>668</v>
      </c>
    </row>
    <row r="40" spans="1:1" x14ac:dyDescent="0.25">
      <c r="A40" t="s">
        <v>669</v>
      </c>
    </row>
    <row r="41" spans="1:1" x14ac:dyDescent="0.25">
      <c r="A41" t="s">
        <v>670</v>
      </c>
    </row>
    <row r="43" spans="1:1" x14ac:dyDescent="0.25">
      <c r="A43" t="s">
        <v>165</v>
      </c>
    </row>
    <row r="44" spans="1:1" x14ac:dyDescent="0.25">
      <c r="A44" t="s">
        <v>303</v>
      </c>
    </row>
    <row r="45" spans="1:1" x14ac:dyDescent="0.25">
      <c r="A45" t="s">
        <v>304</v>
      </c>
    </row>
    <row r="46" spans="1:1" x14ac:dyDescent="0.25">
      <c r="A46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6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28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177</v>
      </c>
      <c r="B3" t="s">
        <v>182</v>
      </c>
      <c r="C3" t="s">
        <v>183</v>
      </c>
      <c r="D3" t="s">
        <v>708</v>
      </c>
      <c r="E3" t="s">
        <v>195</v>
      </c>
      <c r="F3" t="s">
        <v>213</v>
      </c>
      <c r="G3" t="s">
        <v>804</v>
      </c>
      <c r="H3" t="s">
        <v>825</v>
      </c>
      <c r="I3" t="s">
        <v>826</v>
      </c>
    </row>
    <row r="4" spans="1:10" x14ac:dyDescent="0.25">
      <c r="A4" t="s">
        <v>184</v>
      </c>
      <c r="B4" t="s">
        <v>189</v>
      </c>
      <c r="C4" t="s">
        <v>190</v>
      </c>
      <c r="D4" t="s">
        <v>252</v>
      </c>
      <c r="E4" t="s">
        <v>190</v>
      </c>
      <c r="F4" t="s">
        <v>272</v>
      </c>
      <c r="G4" t="s">
        <v>137</v>
      </c>
      <c r="H4" t="s">
        <v>202</v>
      </c>
      <c r="I4" t="s">
        <v>202</v>
      </c>
    </row>
    <row r="5" spans="1:10" x14ac:dyDescent="0.25">
      <c r="A5" t="s">
        <v>191</v>
      </c>
      <c r="B5" t="s">
        <v>196</v>
      </c>
      <c r="C5" t="s">
        <v>197</v>
      </c>
      <c r="D5" t="s">
        <v>332</v>
      </c>
      <c r="E5" t="s">
        <v>332</v>
      </c>
      <c r="F5" t="s">
        <v>340</v>
      </c>
      <c r="G5" t="s">
        <v>218</v>
      </c>
      <c r="H5" t="s">
        <v>827</v>
      </c>
      <c r="I5" t="s">
        <v>812</v>
      </c>
    </row>
    <row r="6" spans="1:10" x14ac:dyDescent="0.25">
      <c r="A6" t="s">
        <v>198</v>
      </c>
      <c r="B6" t="s">
        <v>202</v>
      </c>
      <c r="C6" t="s">
        <v>202</v>
      </c>
      <c r="D6" t="s">
        <v>202</v>
      </c>
      <c r="E6" t="s">
        <v>202</v>
      </c>
      <c r="F6" t="s">
        <v>202</v>
      </c>
      <c r="G6" t="s">
        <v>202</v>
      </c>
      <c r="H6" t="s">
        <v>202</v>
      </c>
      <c r="I6" t="s">
        <v>202</v>
      </c>
    </row>
    <row r="7" spans="1:10" x14ac:dyDescent="0.25">
      <c r="A7" t="s">
        <v>203</v>
      </c>
      <c r="B7" t="s">
        <v>208</v>
      </c>
      <c r="C7" t="s">
        <v>156</v>
      </c>
      <c r="D7" t="s">
        <v>221</v>
      </c>
      <c r="E7" t="s">
        <v>156</v>
      </c>
      <c r="F7" t="s">
        <v>695</v>
      </c>
      <c r="G7" t="s">
        <v>230</v>
      </c>
      <c r="H7" t="s">
        <v>202</v>
      </c>
      <c r="I7" t="s">
        <v>828</v>
      </c>
    </row>
    <row r="8" spans="1:10" x14ac:dyDescent="0.25">
      <c r="A8" t="s">
        <v>209</v>
      </c>
      <c r="B8" t="s">
        <v>214</v>
      </c>
      <c r="C8" t="s">
        <v>215</v>
      </c>
      <c r="D8" t="s">
        <v>268</v>
      </c>
      <c r="E8" t="s">
        <v>707</v>
      </c>
      <c r="F8" t="s">
        <v>806</v>
      </c>
      <c r="G8" t="s">
        <v>213</v>
      </c>
      <c r="H8" t="s">
        <v>829</v>
      </c>
      <c r="I8" t="s">
        <v>790</v>
      </c>
    </row>
    <row r="9" spans="1:10" x14ac:dyDescent="0.25">
      <c r="A9" t="s">
        <v>216</v>
      </c>
      <c r="B9" t="s">
        <v>215</v>
      </c>
      <c r="C9" t="s">
        <v>221</v>
      </c>
      <c r="D9" t="s">
        <v>268</v>
      </c>
      <c r="E9" t="s">
        <v>213</v>
      </c>
      <c r="F9" t="s">
        <v>749</v>
      </c>
      <c r="G9" t="s">
        <v>218</v>
      </c>
      <c r="H9" t="s">
        <v>830</v>
      </c>
      <c r="I9" t="s">
        <v>831</v>
      </c>
    </row>
    <row r="10" spans="1:10" x14ac:dyDescent="0.25">
      <c r="A10" t="s">
        <v>222</v>
      </c>
      <c r="B10" t="s">
        <v>202</v>
      </c>
      <c r="C10" t="s">
        <v>202</v>
      </c>
      <c r="D10" t="s">
        <v>202</v>
      </c>
      <c r="E10" t="s">
        <v>202</v>
      </c>
      <c r="F10" t="s">
        <v>202</v>
      </c>
      <c r="G10" t="s">
        <v>202</v>
      </c>
      <c r="H10" t="s">
        <v>202</v>
      </c>
      <c r="I10" t="s">
        <v>202</v>
      </c>
    </row>
    <row r="11" spans="1:10" x14ac:dyDescent="0.25">
      <c r="A11" t="s">
        <v>227</v>
      </c>
      <c r="B11" t="s">
        <v>202</v>
      </c>
      <c r="C11" t="s">
        <v>202</v>
      </c>
      <c r="D11" t="s">
        <v>202</v>
      </c>
      <c r="E11" t="s">
        <v>202</v>
      </c>
      <c r="F11" t="s">
        <v>202</v>
      </c>
      <c r="G11" t="s">
        <v>202</v>
      </c>
      <c r="H11" t="s">
        <v>202</v>
      </c>
      <c r="I11" t="s">
        <v>202</v>
      </c>
    </row>
    <row r="12" spans="1:10" x14ac:dyDescent="0.25">
      <c r="A12" t="s">
        <v>232</v>
      </c>
      <c r="B12" t="s">
        <v>202</v>
      </c>
      <c r="C12" t="s">
        <v>202</v>
      </c>
      <c r="D12" t="s">
        <v>202</v>
      </c>
      <c r="E12" t="s">
        <v>202</v>
      </c>
      <c r="F12" t="s">
        <v>202</v>
      </c>
      <c r="G12" t="s">
        <v>202</v>
      </c>
      <c r="H12" t="s">
        <v>202</v>
      </c>
      <c r="I12" t="s">
        <v>202</v>
      </c>
    </row>
    <row r="13" spans="1:10" x14ac:dyDescent="0.25">
      <c r="A13" t="s">
        <v>236</v>
      </c>
      <c r="B13" t="s">
        <v>202</v>
      </c>
      <c r="C13" t="s">
        <v>202</v>
      </c>
      <c r="D13" t="s">
        <v>202</v>
      </c>
      <c r="E13" t="s">
        <v>202</v>
      </c>
      <c r="F13" t="s">
        <v>202</v>
      </c>
      <c r="G13" t="s">
        <v>202</v>
      </c>
      <c r="H13" t="s">
        <v>202</v>
      </c>
      <c r="I13" t="s">
        <v>202</v>
      </c>
    </row>
    <row r="14" spans="1:10" x14ac:dyDescent="0.25">
      <c r="A14" t="s">
        <v>239</v>
      </c>
      <c r="B14" t="s">
        <v>202</v>
      </c>
      <c r="C14" t="s">
        <v>202</v>
      </c>
      <c r="D14" t="s">
        <v>202</v>
      </c>
      <c r="E14" t="s">
        <v>202</v>
      </c>
      <c r="F14" t="s">
        <v>202</v>
      </c>
      <c r="G14" t="s">
        <v>202</v>
      </c>
      <c r="H14" t="s">
        <v>202</v>
      </c>
      <c r="I14" t="s">
        <v>202</v>
      </c>
    </row>
    <row r="15" spans="1:10" x14ac:dyDescent="0.25">
      <c r="A15" t="s">
        <v>244</v>
      </c>
      <c r="B15" t="s">
        <v>248</v>
      </c>
      <c r="C15" t="s">
        <v>221</v>
      </c>
      <c r="D15" t="s">
        <v>358</v>
      </c>
      <c r="E15" t="s">
        <v>351</v>
      </c>
      <c r="F15" t="s">
        <v>336</v>
      </c>
      <c r="G15" t="s">
        <v>211</v>
      </c>
      <c r="H15" t="s">
        <v>832</v>
      </c>
      <c r="I15" t="s">
        <v>810</v>
      </c>
    </row>
    <row r="16" spans="1:10" x14ac:dyDescent="0.25">
      <c r="A16" t="s">
        <v>249</v>
      </c>
      <c r="B16" t="s">
        <v>182</v>
      </c>
      <c r="C16" t="s">
        <v>253</v>
      </c>
      <c r="D16" t="s">
        <v>200</v>
      </c>
      <c r="E16" t="s">
        <v>410</v>
      </c>
      <c r="F16" t="s">
        <v>750</v>
      </c>
      <c r="G16" t="s">
        <v>332</v>
      </c>
      <c r="H16" t="s">
        <v>828</v>
      </c>
      <c r="I16" t="s">
        <v>833</v>
      </c>
    </row>
    <row r="17" spans="1:9" x14ac:dyDescent="0.25">
      <c r="A17" t="s">
        <v>254</v>
      </c>
      <c r="B17" t="s">
        <v>155</v>
      </c>
      <c r="C17" t="s">
        <v>259</v>
      </c>
      <c r="D17" t="s">
        <v>407</v>
      </c>
      <c r="E17" t="s">
        <v>341</v>
      </c>
      <c r="F17" t="s">
        <v>149</v>
      </c>
      <c r="G17" t="s">
        <v>208</v>
      </c>
      <c r="H17" t="s">
        <v>834</v>
      </c>
      <c r="I17" t="s">
        <v>835</v>
      </c>
    </row>
    <row r="18" spans="1:9" x14ac:dyDescent="0.25">
      <c r="A18" t="s">
        <v>260</v>
      </c>
      <c r="B18" t="s">
        <v>202</v>
      </c>
      <c r="C18" t="s">
        <v>202</v>
      </c>
      <c r="D18" t="s">
        <v>202</v>
      </c>
      <c r="E18" t="s">
        <v>202</v>
      </c>
      <c r="F18" t="s">
        <v>202</v>
      </c>
      <c r="G18" t="s">
        <v>202</v>
      </c>
      <c r="H18" t="s">
        <v>202</v>
      </c>
      <c r="I18" t="s">
        <v>202</v>
      </c>
    </row>
    <row r="19" spans="1:9" x14ac:dyDescent="0.25">
      <c r="A19" t="s">
        <v>265</v>
      </c>
      <c r="B19" t="s">
        <v>269</v>
      </c>
      <c r="C19" t="s">
        <v>217</v>
      </c>
      <c r="D19" t="s">
        <v>242</v>
      </c>
      <c r="E19" t="s">
        <v>229</v>
      </c>
      <c r="F19" t="s">
        <v>360</v>
      </c>
      <c r="G19" t="s">
        <v>360</v>
      </c>
      <c r="H19" t="s">
        <v>836</v>
      </c>
      <c r="I19" t="s">
        <v>837</v>
      </c>
    </row>
    <row r="20" spans="1:9" x14ac:dyDescent="0.25">
      <c r="A20" t="s">
        <v>270</v>
      </c>
      <c r="B20" t="s">
        <v>273</v>
      </c>
      <c r="C20" t="s">
        <v>202</v>
      </c>
      <c r="D20" t="s">
        <v>252</v>
      </c>
      <c r="E20" t="s">
        <v>264</v>
      </c>
      <c r="F20" t="s">
        <v>235</v>
      </c>
      <c r="G20" t="s">
        <v>332</v>
      </c>
      <c r="H20" t="s">
        <v>202</v>
      </c>
      <c r="I20" t="s">
        <v>202</v>
      </c>
    </row>
    <row r="21" spans="1:9" x14ac:dyDescent="0.25">
      <c r="A21" t="s">
        <v>274</v>
      </c>
      <c r="B21" t="s">
        <v>279</v>
      </c>
      <c r="C21" t="s">
        <v>280</v>
      </c>
      <c r="D21" t="s">
        <v>794</v>
      </c>
      <c r="E21" t="s">
        <v>156</v>
      </c>
      <c r="F21" t="s">
        <v>365</v>
      </c>
      <c r="G21" t="s">
        <v>378</v>
      </c>
      <c r="H21" t="s">
        <v>747</v>
      </c>
      <c r="I21" t="s">
        <v>760</v>
      </c>
    </row>
    <row r="22" spans="1:9" x14ac:dyDescent="0.25">
      <c r="A22" t="s">
        <v>281</v>
      </c>
      <c r="B22" t="s">
        <v>284</v>
      </c>
      <c r="C22" t="s">
        <v>225</v>
      </c>
      <c r="D22" t="s">
        <v>217</v>
      </c>
      <c r="E22" t="s">
        <v>195</v>
      </c>
      <c r="F22" t="s">
        <v>213</v>
      </c>
      <c r="G22" t="s">
        <v>156</v>
      </c>
      <c r="H22" t="s">
        <v>202</v>
      </c>
      <c r="I22" t="s">
        <v>202</v>
      </c>
    </row>
    <row r="23" spans="1:9" x14ac:dyDescent="0.25">
      <c r="A23" t="s">
        <v>285</v>
      </c>
      <c r="B23" t="s">
        <v>202</v>
      </c>
      <c r="C23" t="s">
        <v>202</v>
      </c>
      <c r="D23" t="s">
        <v>202</v>
      </c>
      <c r="E23" t="s">
        <v>202</v>
      </c>
      <c r="F23" t="s">
        <v>202</v>
      </c>
      <c r="G23" t="s">
        <v>202</v>
      </c>
      <c r="H23" t="s">
        <v>202</v>
      </c>
      <c r="I23" t="s">
        <v>202</v>
      </c>
    </row>
    <row r="24" spans="1:9" x14ac:dyDescent="0.25">
      <c r="A24" s="4" t="s">
        <v>288</v>
      </c>
      <c r="B24" s="4" t="s">
        <v>289</v>
      </c>
      <c r="C24" s="4" t="s">
        <v>237</v>
      </c>
      <c r="D24" s="4" t="s">
        <v>251</v>
      </c>
      <c r="E24" s="4" t="s">
        <v>183</v>
      </c>
      <c r="F24" s="4" t="s">
        <v>392</v>
      </c>
      <c r="G24" s="4" t="s">
        <v>272</v>
      </c>
      <c r="H24" s="4" t="s">
        <v>789</v>
      </c>
      <c r="I24" s="4" t="s">
        <v>801</v>
      </c>
    </row>
    <row r="25" spans="1:9" x14ac:dyDescent="0.25">
      <c r="A25" t="s">
        <v>290</v>
      </c>
      <c r="B25" t="s">
        <v>295</v>
      </c>
      <c r="C25" t="s">
        <v>296</v>
      </c>
      <c r="D25" t="s">
        <v>838</v>
      </c>
      <c r="E25" t="s">
        <v>435</v>
      </c>
      <c r="F25" t="s">
        <v>839</v>
      </c>
      <c r="G25" t="s">
        <v>840</v>
      </c>
      <c r="H25" t="s">
        <v>841</v>
      </c>
      <c r="I25" t="s">
        <v>842</v>
      </c>
    </row>
    <row r="27" spans="1:9" x14ac:dyDescent="0.25">
      <c r="A27" t="s">
        <v>158</v>
      </c>
    </row>
    <row r="28" spans="1:9" x14ac:dyDescent="0.25">
      <c r="A28" t="s">
        <v>843</v>
      </c>
    </row>
    <row r="29" spans="1:9" x14ac:dyDescent="0.25">
      <c r="A29" t="s">
        <v>298</v>
      </c>
    </row>
    <row r="30" spans="1:9" x14ac:dyDescent="0.25">
      <c r="A30" t="s">
        <v>299</v>
      </c>
    </row>
    <row r="31" spans="1:9" x14ac:dyDescent="0.25">
      <c r="A31" t="s">
        <v>783</v>
      </c>
    </row>
    <row r="32" spans="1:9" x14ac:dyDescent="0.25">
      <c r="A32" t="s">
        <v>784</v>
      </c>
    </row>
    <row r="33" spans="1:1" x14ac:dyDescent="0.25">
      <c r="A33" t="s">
        <v>785</v>
      </c>
    </row>
    <row r="34" spans="1:1" x14ac:dyDescent="0.25">
      <c r="A34" t="s">
        <v>786</v>
      </c>
    </row>
    <row r="35" spans="1:1" x14ac:dyDescent="0.25">
      <c r="A35" t="s">
        <v>301</v>
      </c>
    </row>
    <row r="37" spans="1:1" x14ac:dyDescent="0.25">
      <c r="A37" t="s">
        <v>162</v>
      </c>
    </row>
    <row r="38" spans="1:1" x14ac:dyDescent="0.25">
      <c r="A38" t="s">
        <v>302</v>
      </c>
    </row>
    <row r="39" spans="1:1" x14ac:dyDescent="0.25">
      <c r="A39" t="s">
        <v>668</v>
      </c>
    </row>
    <row r="40" spans="1:1" x14ac:dyDescent="0.25">
      <c r="A40" t="s">
        <v>669</v>
      </c>
    </row>
    <row r="41" spans="1:1" x14ac:dyDescent="0.25">
      <c r="A41" t="s">
        <v>670</v>
      </c>
    </row>
    <row r="43" spans="1:1" x14ac:dyDescent="0.25">
      <c r="A43" t="s">
        <v>165</v>
      </c>
    </row>
    <row r="44" spans="1:1" x14ac:dyDescent="0.25">
      <c r="A44" t="s">
        <v>303</v>
      </c>
    </row>
    <row r="45" spans="1:1" x14ac:dyDescent="0.25">
      <c r="A45" t="s">
        <v>304</v>
      </c>
    </row>
    <row r="46" spans="1:1" x14ac:dyDescent="0.25">
      <c r="A46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91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30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177</v>
      </c>
      <c r="B3" t="s">
        <v>131</v>
      </c>
      <c r="C3" t="s">
        <v>131</v>
      </c>
      <c r="D3" t="s">
        <v>131</v>
      </c>
      <c r="E3" t="s">
        <v>131</v>
      </c>
      <c r="F3" t="s">
        <v>131</v>
      </c>
      <c r="G3" t="s">
        <v>131</v>
      </c>
      <c r="H3" t="s">
        <v>131</v>
      </c>
      <c r="I3" t="s">
        <v>131</v>
      </c>
    </row>
    <row r="4" spans="1:10" x14ac:dyDescent="0.25">
      <c r="A4" t="s">
        <v>306</v>
      </c>
      <c r="B4" t="s">
        <v>307</v>
      </c>
      <c r="C4" t="s">
        <v>308</v>
      </c>
      <c r="D4" t="s">
        <v>844</v>
      </c>
      <c r="E4" t="s">
        <v>707</v>
      </c>
      <c r="F4" t="s">
        <v>410</v>
      </c>
      <c r="G4" t="s">
        <v>729</v>
      </c>
      <c r="H4" t="s">
        <v>815</v>
      </c>
      <c r="I4" t="s">
        <v>845</v>
      </c>
    </row>
    <row r="5" spans="1:10" x14ac:dyDescent="0.25">
      <c r="A5" t="s">
        <v>312</v>
      </c>
      <c r="B5" t="s">
        <v>148</v>
      </c>
      <c r="C5" t="s">
        <v>251</v>
      </c>
      <c r="D5" t="s">
        <v>205</v>
      </c>
      <c r="E5" t="s">
        <v>392</v>
      </c>
      <c r="F5" t="s">
        <v>187</v>
      </c>
      <c r="G5" t="s">
        <v>319</v>
      </c>
      <c r="H5" t="s">
        <v>846</v>
      </c>
      <c r="I5" t="s">
        <v>735</v>
      </c>
    </row>
    <row r="6" spans="1:10" x14ac:dyDescent="0.25">
      <c r="A6" t="s">
        <v>315</v>
      </c>
      <c r="B6" t="s">
        <v>316</v>
      </c>
      <c r="C6" t="s">
        <v>317</v>
      </c>
      <c r="D6" t="s">
        <v>729</v>
      </c>
      <c r="E6" t="s">
        <v>137</v>
      </c>
      <c r="F6" t="s">
        <v>189</v>
      </c>
      <c r="G6" t="s">
        <v>847</v>
      </c>
      <c r="H6" t="s">
        <v>848</v>
      </c>
      <c r="I6" t="s">
        <v>742</v>
      </c>
    </row>
    <row r="7" spans="1:10" x14ac:dyDescent="0.25">
      <c r="A7" t="s">
        <v>321</v>
      </c>
      <c r="B7" t="s">
        <v>277</v>
      </c>
      <c r="C7" t="s">
        <v>196</v>
      </c>
      <c r="D7" t="s">
        <v>350</v>
      </c>
      <c r="E7" t="s">
        <v>660</v>
      </c>
      <c r="F7" t="s">
        <v>849</v>
      </c>
      <c r="G7" t="s">
        <v>850</v>
      </c>
      <c r="H7" t="s">
        <v>763</v>
      </c>
      <c r="I7" t="s">
        <v>742</v>
      </c>
    </row>
    <row r="8" spans="1:10" x14ac:dyDescent="0.25">
      <c r="A8" t="s">
        <v>184</v>
      </c>
      <c r="B8" t="s">
        <v>131</v>
      </c>
      <c r="C8" t="s">
        <v>131</v>
      </c>
      <c r="D8" t="s">
        <v>131</v>
      </c>
      <c r="E8" t="s">
        <v>131</v>
      </c>
      <c r="F8" t="s">
        <v>131</v>
      </c>
      <c r="G8" t="s">
        <v>131</v>
      </c>
      <c r="H8" t="s">
        <v>131</v>
      </c>
      <c r="I8" t="s">
        <v>131</v>
      </c>
    </row>
    <row r="9" spans="1:10" x14ac:dyDescent="0.25">
      <c r="A9" t="s">
        <v>323</v>
      </c>
      <c r="B9" t="s">
        <v>324</v>
      </c>
      <c r="C9" t="s">
        <v>186</v>
      </c>
      <c r="D9" t="s">
        <v>383</v>
      </c>
      <c r="E9" t="s">
        <v>392</v>
      </c>
      <c r="F9" t="s">
        <v>226</v>
      </c>
      <c r="G9" t="s">
        <v>686</v>
      </c>
      <c r="H9" t="s">
        <v>851</v>
      </c>
      <c r="I9" t="s">
        <v>735</v>
      </c>
    </row>
    <row r="10" spans="1:10" x14ac:dyDescent="0.25">
      <c r="A10" t="s">
        <v>191</v>
      </c>
      <c r="B10" t="s">
        <v>131</v>
      </c>
      <c r="C10" t="s">
        <v>131</v>
      </c>
      <c r="D10" t="s">
        <v>131</v>
      </c>
      <c r="E10" t="s">
        <v>131</v>
      </c>
      <c r="F10" t="s">
        <v>131</v>
      </c>
      <c r="G10" t="s">
        <v>131</v>
      </c>
      <c r="H10" t="s">
        <v>131</v>
      </c>
      <c r="I10" t="s">
        <v>131</v>
      </c>
    </row>
    <row r="11" spans="1:10" x14ac:dyDescent="0.25">
      <c r="A11" t="s">
        <v>325</v>
      </c>
      <c r="B11" t="s">
        <v>212</v>
      </c>
      <c r="C11" t="s">
        <v>221</v>
      </c>
      <c r="D11" t="s">
        <v>852</v>
      </c>
      <c r="E11" t="s">
        <v>336</v>
      </c>
      <c r="F11" t="s">
        <v>264</v>
      </c>
      <c r="G11" t="s">
        <v>219</v>
      </c>
      <c r="H11" t="s">
        <v>853</v>
      </c>
      <c r="I11" t="s">
        <v>854</v>
      </c>
    </row>
    <row r="12" spans="1:10" x14ac:dyDescent="0.25">
      <c r="A12" t="s">
        <v>328</v>
      </c>
      <c r="B12" t="s">
        <v>329</v>
      </c>
      <c r="C12" t="s">
        <v>330</v>
      </c>
      <c r="D12" t="s">
        <v>844</v>
      </c>
      <c r="E12" t="s">
        <v>686</v>
      </c>
      <c r="F12" t="s">
        <v>247</v>
      </c>
      <c r="G12" t="s">
        <v>332</v>
      </c>
      <c r="H12" t="s">
        <v>855</v>
      </c>
      <c r="I12" t="s">
        <v>789</v>
      </c>
    </row>
    <row r="13" spans="1:10" x14ac:dyDescent="0.25">
      <c r="A13" t="s">
        <v>334</v>
      </c>
      <c r="B13" t="s">
        <v>335</v>
      </c>
      <c r="C13" t="s">
        <v>336</v>
      </c>
      <c r="D13" t="s">
        <v>200</v>
      </c>
      <c r="E13" t="s">
        <v>272</v>
      </c>
      <c r="F13" t="s">
        <v>225</v>
      </c>
      <c r="G13" t="s">
        <v>342</v>
      </c>
      <c r="H13" t="s">
        <v>856</v>
      </c>
      <c r="I13" t="s">
        <v>735</v>
      </c>
    </row>
    <row r="14" spans="1:10" x14ac:dyDescent="0.25">
      <c r="A14" t="s">
        <v>339</v>
      </c>
      <c r="B14" t="s">
        <v>237</v>
      </c>
      <c r="C14" t="s">
        <v>340</v>
      </c>
      <c r="D14" t="s">
        <v>804</v>
      </c>
      <c r="E14" t="s">
        <v>857</v>
      </c>
      <c r="F14" t="s">
        <v>340</v>
      </c>
      <c r="G14" t="s">
        <v>791</v>
      </c>
      <c r="H14" t="s">
        <v>815</v>
      </c>
      <c r="I14" t="s">
        <v>858</v>
      </c>
    </row>
    <row r="15" spans="1:10" x14ac:dyDescent="0.25">
      <c r="A15" t="s">
        <v>343</v>
      </c>
      <c r="B15" t="s">
        <v>237</v>
      </c>
      <c r="C15" t="s">
        <v>344</v>
      </c>
      <c r="D15" t="s">
        <v>247</v>
      </c>
      <c r="E15" t="s">
        <v>859</v>
      </c>
      <c r="F15" t="s">
        <v>806</v>
      </c>
      <c r="G15" t="s">
        <v>228</v>
      </c>
      <c r="H15" t="s">
        <v>815</v>
      </c>
      <c r="I15" t="s">
        <v>735</v>
      </c>
    </row>
    <row r="16" spans="1:10" x14ac:dyDescent="0.25">
      <c r="A16" t="s">
        <v>345</v>
      </c>
      <c r="B16" t="s">
        <v>346</v>
      </c>
      <c r="C16" t="s">
        <v>347</v>
      </c>
      <c r="D16" t="s">
        <v>390</v>
      </c>
      <c r="E16" t="s">
        <v>213</v>
      </c>
      <c r="F16" t="s">
        <v>805</v>
      </c>
      <c r="G16" t="s">
        <v>804</v>
      </c>
      <c r="H16" t="s">
        <v>815</v>
      </c>
      <c r="I16" t="s">
        <v>860</v>
      </c>
    </row>
    <row r="17" spans="1:9" x14ac:dyDescent="0.25">
      <c r="A17" t="s">
        <v>198</v>
      </c>
      <c r="B17" t="s">
        <v>131</v>
      </c>
      <c r="C17" t="s">
        <v>131</v>
      </c>
      <c r="D17" t="s">
        <v>131</v>
      </c>
      <c r="E17" t="s">
        <v>131</v>
      </c>
      <c r="F17" t="s">
        <v>131</v>
      </c>
      <c r="G17" t="s">
        <v>131</v>
      </c>
      <c r="H17" t="s">
        <v>131</v>
      </c>
      <c r="I17" t="s">
        <v>131</v>
      </c>
    </row>
    <row r="18" spans="1:9" x14ac:dyDescent="0.25">
      <c r="A18" t="s">
        <v>348</v>
      </c>
      <c r="B18" t="s">
        <v>349</v>
      </c>
      <c r="C18" t="s">
        <v>350</v>
      </c>
      <c r="D18" t="s">
        <v>196</v>
      </c>
      <c r="E18" t="s">
        <v>774</v>
      </c>
      <c r="F18" t="s">
        <v>221</v>
      </c>
      <c r="G18" t="s">
        <v>226</v>
      </c>
      <c r="H18" t="s">
        <v>861</v>
      </c>
      <c r="I18" t="s">
        <v>742</v>
      </c>
    </row>
    <row r="19" spans="1:9" x14ac:dyDescent="0.25">
      <c r="A19" t="s">
        <v>352</v>
      </c>
      <c r="B19" t="s">
        <v>242</v>
      </c>
      <c r="C19" t="s">
        <v>242</v>
      </c>
      <c r="D19" t="s">
        <v>756</v>
      </c>
      <c r="E19" t="s">
        <v>756</v>
      </c>
      <c r="F19" t="s">
        <v>220</v>
      </c>
      <c r="G19" t="s">
        <v>220</v>
      </c>
      <c r="H19" t="s">
        <v>740</v>
      </c>
      <c r="I19" t="s">
        <v>797</v>
      </c>
    </row>
    <row r="20" spans="1:9" x14ac:dyDescent="0.25">
      <c r="A20" t="s">
        <v>203</v>
      </c>
      <c r="B20" t="s">
        <v>131</v>
      </c>
      <c r="C20" t="s">
        <v>131</v>
      </c>
      <c r="D20" t="s">
        <v>131</v>
      </c>
      <c r="E20" t="s">
        <v>131</v>
      </c>
      <c r="F20" t="s">
        <v>131</v>
      </c>
      <c r="G20" t="s">
        <v>131</v>
      </c>
      <c r="H20" t="s">
        <v>131</v>
      </c>
      <c r="I20" t="s">
        <v>131</v>
      </c>
    </row>
    <row r="21" spans="1:9" x14ac:dyDescent="0.25">
      <c r="A21" t="s">
        <v>353</v>
      </c>
      <c r="B21" t="s">
        <v>354</v>
      </c>
      <c r="C21" t="s">
        <v>207</v>
      </c>
      <c r="D21" t="s">
        <v>240</v>
      </c>
      <c r="E21" t="s">
        <v>862</v>
      </c>
      <c r="F21" t="s">
        <v>269</v>
      </c>
      <c r="G21" t="s">
        <v>145</v>
      </c>
      <c r="H21" t="s">
        <v>757</v>
      </c>
      <c r="I21" t="s">
        <v>742</v>
      </c>
    </row>
    <row r="22" spans="1:9" x14ac:dyDescent="0.25">
      <c r="A22" t="s">
        <v>355</v>
      </c>
      <c r="B22" t="s">
        <v>356</v>
      </c>
      <c r="C22" t="s">
        <v>256</v>
      </c>
      <c r="D22" t="s">
        <v>326</v>
      </c>
      <c r="E22" t="s">
        <v>269</v>
      </c>
      <c r="F22" t="s">
        <v>231</v>
      </c>
      <c r="G22" t="s">
        <v>338</v>
      </c>
      <c r="H22" t="s">
        <v>863</v>
      </c>
      <c r="I22" t="s">
        <v>742</v>
      </c>
    </row>
    <row r="23" spans="1:9" x14ac:dyDescent="0.25">
      <c r="A23" t="s">
        <v>209</v>
      </c>
      <c r="B23" t="s">
        <v>131</v>
      </c>
      <c r="C23" t="s">
        <v>131</v>
      </c>
      <c r="D23" t="s">
        <v>131</v>
      </c>
      <c r="E23" t="s">
        <v>131</v>
      </c>
      <c r="F23" t="s">
        <v>131</v>
      </c>
      <c r="G23" t="s">
        <v>131</v>
      </c>
      <c r="H23" t="s">
        <v>131</v>
      </c>
      <c r="I23" t="s">
        <v>131</v>
      </c>
    </row>
    <row r="24" spans="1:9" x14ac:dyDescent="0.25">
      <c r="A24" t="s">
        <v>359</v>
      </c>
      <c r="B24" t="s">
        <v>261</v>
      </c>
      <c r="C24" t="s">
        <v>211</v>
      </c>
      <c r="D24" t="s">
        <v>351</v>
      </c>
      <c r="E24" t="s">
        <v>360</v>
      </c>
      <c r="F24" t="s">
        <v>247</v>
      </c>
      <c r="G24" t="s">
        <v>380</v>
      </c>
      <c r="H24" t="s">
        <v>747</v>
      </c>
      <c r="I24" t="s">
        <v>864</v>
      </c>
    </row>
    <row r="25" spans="1:9" x14ac:dyDescent="0.25">
      <c r="A25" t="s">
        <v>361</v>
      </c>
      <c r="B25" t="s">
        <v>362</v>
      </c>
      <c r="C25" t="s">
        <v>338</v>
      </c>
      <c r="D25" t="s">
        <v>308</v>
      </c>
      <c r="E25" t="s">
        <v>235</v>
      </c>
      <c r="F25" t="s">
        <v>193</v>
      </c>
      <c r="G25" t="s">
        <v>246</v>
      </c>
      <c r="H25" t="s">
        <v>865</v>
      </c>
      <c r="I25" t="s">
        <v>740</v>
      </c>
    </row>
    <row r="26" spans="1:9" x14ac:dyDescent="0.25">
      <c r="A26" t="s">
        <v>216</v>
      </c>
      <c r="B26" t="s">
        <v>131</v>
      </c>
      <c r="C26" t="s">
        <v>131</v>
      </c>
      <c r="D26" t="s">
        <v>131</v>
      </c>
      <c r="E26" t="s">
        <v>131</v>
      </c>
      <c r="F26" t="s">
        <v>131</v>
      </c>
      <c r="G26" t="s">
        <v>131</v>
      </c>
      <c r="H26" t="s">
        <v>131</v>
      </c>
      <c r="I26" t="s">
        <v>131</v>
      </c>
    </row>
    <row r="27" spans="1:9" x14ac:dyDescent="0.25">
      <c r="A27" t="s">
        <v>363</v>
      </c>
      <c r="B27" t="s">
        <v>364</v>
      </c>
      <c r="C27" t="s">
        <v>365</v>
      </c>
      <c r="D27" t="s">
        <v>364</v>
      </c>
      <c r="E27" t="s">
        <v>750</v>
      </c>
      <c r="F27" t="s">
        <v>681</v>
      </c>
      <c r="G27" t="s">
        <v>388</v>
      </c>
      <c r="H27" t="s">
        <v>745</v>
      </c>
      <c r="I27" t="s">
        <v>866</v>
      </c>
    </row>
    <row r="28" spans="1:9" x14ac:dyDescent="0.25">
      <c r="A28" t="s">
        <v>222</v>
      </c>
      <c r="B28" t="s">
        <v>131</v>
      </c>
      <c r="C28" t="s">
        <v>131</v>
      </c>
      <c r="D28" t="s">
        <v>131</v>
      </c>
      <c r="E28" t="s">
        <v>131</v>
      </c>
      <c r="F28" t="s">
        <v>131</v>
      </c>
      <c r="G28" t="s">
        <v>131</v>
      </c>
      <c r="H28" t="s">
        <v>131</v>
      </c>
      <c r="I28" t="s">
        <v>131</v>
      </c>
    </row>
    <row r="29" spans="1:9" x14ac:dyDescent="0.25">
      <c r="A29" t="s">
        <v>367</v>
      </c>
      <c r="B29" t="s">
        <v>223</v>
      </c>
      <c r="C29" t="s">
        <v>224</v>
      </c>
      <c r="D29" t="s">
        <v>207</v>
      </c>
      <c r="E29" t="s">
        <v>219</v>
      </c>
      <c r="F29" t="s">
        <v>365</v>
      </c>
      <c r="G29" t="s">
        <v>364</v>
      </c>
      <c r="H29" t="s">
        <v>747</v>
      </c>
      <c r="I29" t="s">
        <v>748</v>
      </c>
    </row>
    <row r="30" spans="1:9" x14ac:dyDescent="0.25">
      <c r="A30" t="s">
        <v>227</v>
      </c>
      <c r="B30" t="s">
        <v>131</v>
      </c>
      <c r="C30" t="s">
        <v>131</v>
      </c>
      <c r="D30" t="s">
        <v>131</v>
      </c>
      <c r="E30" t="s">
        <v>131</v>
      </c>
      <c r="F30" t="s">
        <v>131</v>
      </c>
      <c r="G30" t="s">
        <v>131</v>
      </c>
      <c r="H30" t="s">
        <v>131</v>
      </c>
      <c r="I30" t="s">
        <v>131</v>
      </c>
    </row>
    <row r="31" spans="1:9" x14ac:dyDescent="0.25">
      <c r="A31" t="s">
        <v>368</v>
      </c>
      <c r="B31" t="s">
        <v>228</v>
      </c>
      <c r="C31" t="s">
        <v>229</v>
      </c>
      <c r="D31" t="s">
        <v>749</v>
      </c>
      <c r="E31" t="s">
        <v>750</v>
      </c>
      <c r="F31" t="s">
        <v>716</v>
      </c>
      <c r="G31" t="s">
        <v>149</v>
      </c>
      <c r="H31" t="s">
        <v>751</v>
      </c>
      <c r="I31" t="s">
        <v>752</v>
      </c>
    </row>
    <row r="32" spans="1:9" x14ac:dyDescent="0.25">
      <c r="A32" t="s">
        <v>232</v>
      </c>
      <c r="B32" t="s">
        <v>131</v>
      </c>
      <c r="C32" t="s">
        <v>131</v>
      </c>
      <c r="D32" t="s">
        <v>131</v>
      </c>
      <c r="E32" t="s">
        <v>131</v>
      </c>
      <c r="F32" t="s">
        <v>131</v>
      </c>
      <c r="G32" t="s">
        <v>131</v>
      </c>
      <c r="H32" t="s">
        <v>131</v>
      </c>
      <c r="I32" t="s">
        <v>131</v>
      </c>
    </row>
    <row r="33" spans="1:9" x14ac:dyDescent="0.25">
      <c r="A33" t="s">
        <v>369</v>
      </c>
      <c r="B33" t="s">
        <v>233</v>
      </c>
      <c r="C33" t="s">
        <v>230</v>
      </c>
      <c r="D33" t="s">
        <v>360</v>
      </c>
      <c r="E33" t="s">
        <v>221</v>
      </c>
      <c r="F33" t="s">
        <v>753</v>
      </c>
      <c r="G33" t="s">
        <v>190</v>
      </c>
      <c r="H33" t="s">
        <v>754</v>
      </c>
      <c r="I33" t="s">
        <v>755</v>
      </c>
    </row>
    <row r="34" spans="1:9" x14ac:dyDescent="0.25">
      <c r="A34" t="s">
        <v>236</v>
      </c>
      <c r="B34" t="s">
        <v>131</v>
      </c>
      <c r="C34" t="s">
        <v>131</v>
      </c>
      <c r="D34" t="s">
        <v>131</v>
      </c>
      <c r="E34" t="s">
        <v>131</v>
      </c>
      <c r="F34" t="s">
        <v>131</v>
      </c>
      <c r="G34" t="s">
        <v>131</v>
      </c>
      <c r="H34" t="s">
        <v>131</v>
      </c>
      <c r="I34" t="s">
        <v>131</v>
      </c>
    </row>
    <row r="35" spans="1:9" x14ac:dyDescent="0.25">
      <c r="A35" t="s">
        <v>370</v>
      </c>
      <c r="B35" t="s">
        <v>237</v>
      </c>
      <c r="C35" t="s">
        <v>221</v>
      </c>
      <c r="D35" t="s">
        <v>379</v>
      </c>
      <c r="E35" t="s">
        <v>224</v>
      </c>
      <c r="F35" t="s">
        <v>251</v>
      </c>
      <c r="G35" t="s">
        <v>756</v>
      </c>
      <c r="H35" t="s">
        <v>757</v>
      </c>
      <c r="I35" t="s">
        <v>758</v>
      </c>
    </row>
    <row r="36" spans="1:9" x14ac:dyDescent="0.25">
      <c r="A36" t="s">
        <v>239</v>
      </c>
      <c r="B36" t="s">
        <v>131</v>
      </c>
      <c r="C36" t="s">
        <v>131</v>
      </c>
      <c r="D36" t="s">
        <v>131</v>
      </c>
      <c r="E36" t="s">
        <v>131</v>
      </c>
      <c r="F36" t="s">
        <v>131</v>
      </c>
      <c r="G36" t="s">
        <v>131</v>
      </c>
      <c r="H36" t="s">
        <v>131</v>
      </c>
      <c r="I36" t="s">
        <v>131</v>
      </c>
    </row>
    <row r="37" spans="1:9" x14ac:dyDescent="0.25">
      <c r="A37" t="s">
        <v>371</v>
      </c>
      <c r="B37" t="s">
        <v>372</v>
      </c>
      <c r="C37" t="s">
        <v>218</v>
      </c>
      <c r="D37" t="s">
        <v>365</v>
      </c>
      <c r="E37" t="s">
        <v>805</v>
      </c>
      <c r="F37" t="s">
        <v>867</v>
      </c>
      <c r="G37" t="s">
        <v>372</v>
      </c>
      <c r="H37" t="s">
        <v>759</v>
      </c>
      <c r="I37" t="s">
        <v>760</v>
      </c>
    </row>
    <row r="38" spans="1:9" x14ac:dyDescent="0.25">
      <c r="A38" t="s">
        <v>375</v>
      </c>
      <c r="B38" t="s">
        <v>137</v>
      </c>
      <c r="C38" t="s">
        <v>243</v>
      </c>
      <c r="D38" t="s">
        <v>364</v>
      </c>
      <c r="E38" t="s">
        <v>340</v>
      </c>
      <c r="F38" t="s">
        <v>802</v>
      </c>
      <c r="G38" t="s">
        <v>380</v>
      </c>
      <c r="H38" t="s">
        <v>846</v>
      </c>
      <c r="I38" t="s">
        <v>864</v>
      </c>
    </row>
    <row r="39" spans="1:9" x14ac:dyDescent="0.25">
      <c r="A39" t="s">
        <v>244</v>
      </c>
      <c r="B39" t="s">
        <v>131</v>
      </c>
      <c r="C39" t="s">
        <v>131</v>
      </c>
      <c r="D39" t="s">
        <v>131</v>
      </c>
      <c r="E39" t="s">
        <v>131</v>
      </c>
      <c r="F39" t="s">
        <v>131</v>
      </c>
      <c r="G39" t="s">
        <v>131</v>
      </c>
      <c r="H39" t="s">
        <v>131</v>
      </c>
      <c r="I39" t="s">
        <v>131</v>
      </c>
    </row>
    <row r="40" spans="1:9" x14ac:dyDescent="0.25">
      <c r="A40" t="s">
        <v>376</v>
      </c>
      <c r="B40" t="s">
        <v>377</v>
      </c>
      <c r="C40" t="s">
        <v>378</v>
      </c>
      <c r="D40" t="s">
        <v>862</v>
      </c>
      <c r="E40" t="s">
        <v>207</v>
      </c>
      <c r="F40" t="s">
        <v>388</v>
      </c>
      <c r="G40" t="s">
        <v>680</v>
      </c>
      <c r="H40" t="s">
        <v>868</v>
      </c>
      <c r="I40" t="s">
        <v>869</v>
      </c>
    </row>
    <row r="41" spans="1:9" x14ac:dyDescent="0.25">
      <c r="A41" t="s">
        <v>381</v>
      </c>
      <c r="B41" t="s">
        <v>182</v>
      </c>
      <c r="C41" t="s">
        <v>225</v>
      </c>
      <c r="D41" t="s">
        <v>195</v>
      </c>
      <c r="E41" t="s">
        <v>695</v>
      </c>
      <c r="F41" t="s">
        <v>220</v>
      </c>
      <c r="G41" t="s">
        <v>264</v>
      </c>
      <c r="H41" t="s">
        <v>870</v>
      </c>
      <c r="I41" t="s">
        <v>871</v>
      </c>
    </row>
    <row r="42" spans="1:9" x14ac:dyDescent="0.25">
      <c r="A42" t="s">
        <v>382</v>
      </c>
      <c r="B42" t="s">
        <v>383</v>
      </c>
      <c r="C42" t="s">
        <v>384</v>
      </c>
      <c r="D42" t="s">
        <v>246</v>
      </c>
      <c r="E42" t="s">
        <v>242</v>
      </c>
      <c r="F42" t="s">
        <v>219</v>
      </c>
      <c r="G42" t="s">
        <v>804</v>
      </c>
      <c r="H42" t="s">
        <v>761</v>
      </c>
      <c r="I42" t="s">
        <v>762</v>
      </c>
    </row>
    <row r="43" spans="1:9" x14ac:dyDescent="0.25">
      <c r="A43" t="s">
        <v>249</v>
      </c>
      <c r="B43" t="s">
        <v>131</v>
      </c>
      <c r="C43" t="s">
        <v>131</v>
      </c>
      <c r="D43" t="s">
        <v>131</v>
      </c>
      <c r="E43" t="s">
        <v>131</v>
      </c>
      <c r="F43" t="s">
        <v>131</v>
      </c>
      <c r="G43" t="s">
        <v>131</v>
      </c>
      <c r="H43" t="s">
        <v>131</v>
      </c>
      <c r="I43" t="s">
        <v>131</v>
      </c>
    </row>
    <row r="44" spans="1:9" x14ac:dyDescent="0.25">
      <c r="A44" t="s">
        <v>386</v>
      </c>
      <c r="B44" t="s">
        <v>263</v>
      </c>
      <c r="C44" t="s">
        <v>378</v>
      </c>
      <c r="D44" t="s">
        <v>141</v>
      </c>
      <c r="E44" t="s">
        <v>231</v>
      </c>
      <c r="F44" t="s">
        <v>756</v>
      </c>
      <c r="G44" t="s">
        <v>366</v>
      </c>
      <c r="H44" t="s">
        <v>861</v>
      </c>
      <c r="I44" t="s">
        <v>740</v>
      </c>
    </row>
    <row r="45" spans="1:9" x14ac:dyDescent="0.25">
      <c r="A45" t="s">
        <v>389</v>
      </c>
      <c r="B45" t="s">
        <v>390</v>
      </c>
      <c r="C45" t="s">
        <v>351</v>
      </c>
      <c r="D45" t="s">
        <v>259</v>
      </c>
      <c r="E45" t="s">
        <v>272</v>
      </c>
      <c r="F45" t="s">
        <v>805</v>
      </c>
      <c r="G45" t="s">
        <v>344</v>
      </c>
      <c r="H45" t="s">
        <v>763</v>
      </c>
      <c r="I45" t="s">
        <v>872</v>
      </c>
    </row>
    <row r="46" spans="1:9" x14ac:dyDescent="0.25">
      <c r="A46" t="s">
        <v>394</v>
      </c>
      <c r="B46" t="s">
        <v>395</v>
      </c>
      <c r="C46" t="s">
        <v>396</v>
      </c>
      <c r="D46" t="s">
        <v>237</v>
      </c>
      <c r="E46" t="s">
        <v>213</v>
      </c>
      <c r="F46" t="s">
        <v>228</v>
      </c>
      <c r="G46" t="s">
        <v>695</v>
      </c>
      <c r="H46" t="s">
        <v>873</v>
      </c>
      <c r="I46" t="s">
        <v>795</v>
      </c>
    </row>
    <row r="47" spans="1:9" x14ac:dyDescent="0.25">
      <c r="A47" t="s">
        <v>397</v>
      </c>
      <c r="B47" t="s">
        <v>289</v>
      </c>
      <c r="C47" t="s">
        <v>246</v>
      </c>
      <c r="D47" t="s">
        <v>259</v>
      </c>
      <c r="E47" t="s">
        <v>217</v>
      </c>
      <c r="F47" t="s">
        <v>229</v>
      </c>
      <c r="G47" t="s">
        <v>681</v>
      </c>
      <c r="H47" t="s">
        <v>763</v>
      </c>
      <c r="I47" t="s">
        <v>760</v>
      </c>
    </row>
    <row r="48" spans="1:9" x14ac:dyDescent="0.25">
      <c r="A48" t="s">
        <v>398</v>
      </c>
      <c r="B48" t="s">
        <v>399</v>
      </c>
      <c r="C48" t="s">
        <v>364</v>
      </c>
      <c r="D48" t="s">
        <v>421</v>
      </c>
      <c r="E48" t="s">
        <v>336</v>
      </c>
      <c r="F48" t="s">
        <v>372</v>
      </c>
      <c r="G48" t="s">
        <v>229</v>
      </c>
      <c r="H48" t="s">
        <v>815</v>
      </c>
      <c r="I48" t="s">
        <v>735</v>
      </c>
    </row>
    <row r="49" spans="1:9" x14ac:dyDescent="0.25">
      <c r="A49" t="s">
        <v>401</v>
      </c>
      <c r="B49" t="s">
        <v>402</v>
      </c>
      <c r="C49" t="s">
        <v>403</v>
      </c>
      <c r="D49" t="s">
        <v>137</v>
      </c>
      <c r="E49" t="s">
        <v>804</v>
      </c>
      <c r="F49" t="s">
        <v>403</v>
      </c>
      <c r="G49" t="s">
        <v>225</v>
      </c>
      <c r="H49" t="s">
        <v>874</v>
      </c>
      <c r="I49" t="s">
        <v>875</v>
      </c>
    </row>
    <row r="50" spans="1:9" x14ac:dyDescent="0.25">
      <c r="A50" t="s">
        <v>254</v>
      </c>
      <c r="B50" t="s">
        <v>131</v>
      </c>
      <c r="C50" t="s">
        <v>131</v>
      </c>
      <c r="D50" t="s">
        <v>131</v>
      </c>
      <c r="E50" t="s">
        <v>131</v>
      </c>
      <c r="F50" t="s">
        <v>131</v>
      </c>
      <c r="G50" t="s">
        <v>131</v>
      </c>
      <c r="H50" t="s">
        <v>131</v>
      </c>
      <c r="I50" t="s">
        <v>131</v>
      </c>
    </row>
    <row r="51" spans="1:9" x14ac:dyDescent="0.25">
      <c r="A51" t="s">
        <v>405</v>
      </c>
      <c r="B51" t="s">
        <v>406</v>
      </c>
      <c r="C51" t="s">
        <v>196</v>
      </c>
      <c r="D51" t="s">
        <v>326</v>
      </c>
      <c r="E51" t="s">
        <v>379</v>
      </c>
      <c r="F51" t="s">
        <v>400</v>
      </c>
      <c r="G51" t="s">
        <v>400</v>
      </c>
      <c r="H51" t="s">
        <v>876</v>
      </c>
      <c r="I51" t="s">
        <v>762</v>
      </c>
    </row>
    <row r="52" spans="1:9" x14ac:dyDescent="0.25">
      <c r="A52" t="s">
        <v>408</v>
      </c>
      <c r="B52" t="s">
        <v>409</v>
      </c>
      <c r="C52" t="s">
        <v>410</v>
      </c>
      <c r="D52" t="s">
        <v>720</v>
      </c>
      <c r="E52" t="s">
        <v>765</v>
      </c>
      <c r="F52" t="s">
        <v>141</v>
      </c>
      <c r="G52" t="s">
        <v>378</v>
      </c>
      <c r="H52" t="s">
        <v>877</v>
      </c>
      <c r="I52" t="s">
        <v>878</v>
      </c>
    </row>
    <row r="53" spans="1:9" x14ac:dyDescent="0.25">
      <c r="A53" t="s">
        <v>413</v>
      </c>
      <c r="B53" t="s">
        <v>414</v>
      </c>
      <c r="C53" t="s">
        <v>331</v>
      </c>
      <c r="D53" t="s">
        <v>879</v>
      </c>
      <c r="E53" t="s">
        <v>421</v>
      </c>
      <c r="F53" t="s">
        <v>205</v>
      </c>
      <c r="G53" t="s">
        <v>765</v>
      </c>
      <c r="H53" t="s">
        <v>763</v>
      </c>
      <c r="I53" t="s">
        <v>880</v>
      </c>
    </row>
    <row r="54" spans="1:9" x14ac:dyDescent="0.25">
      <c r="A54" t="s">
        <v>260</v>
      </c>
      <c r="B54" t="s">
        <v>131</v>
      </c>
      <c r="C54" t="s">
        <v>131</v>
      </c>
      <c r="D54" t="s">
        <v>131</v>
      </c>
      <c r="E54" t="s">
        <v>131</v>
      </c>
      <c r="F54" t="s">
        <v>131</v>
      </c>
      <c r="G54" t="s">
        <v>131</v>
      </c>
      <c r="H54" t="s">
        <v>131</v>
      </c>
      <c r="I54" t="s">
        <v>131</v>
      </c>
    </row>
    <row r="55" spans="1:9" x14ac:dyDescent="0.25">
      <c r="A55" t="s">
        <v>416</v>
      </c>
      <c r="B55" t="s">
        <v>261</v>
      </c>
      <c r="C55" t="s">
        <v>262</v>
      </c>
      <c r="D55" t="s">
        <v>205</v>
      </c>
      <c r="E55" t="s">
        <v>327</v>
      </c>
      <c r="F55" t="s">
        <v>680</v>
      </c>
      <c r="G55" t="s">
        <v>201</v>
      </c>
      <c r="H55" t="s">
        <v>767</v>
      </c>
      <c r="I55" t="s">
        <v>762</v>
      </c>
    </row>
    <row r="56" spans="1:9" x14ac:dyDescent="0.25">
      <c r="A56" t="s">
        <v>265</v>
      </c>
      <c r="B56" t="s">
        <v>131</v>
      </c>
      <c r="C56" t="s">
        <v>131</v>
      </c>
      <c r="D56" t="s">
        <v>131</v>
      </c>
      <c r="E56" t="s">
        <v>131</v>
      </c>
      <c r="F56" t="s">
        <v>131</v>
      </c>
      <c r="G56" t="s">
        <v>131</v>
      </c>
      <c r="H56" t="s">
        <v>131</v>
      </c>
      <c r="I56" t="s">
        <v>131</v>
      </c>
    </row>
    <row r="57" spans="1:9" x14ac:dyDescent="0.25">
      <c r="A57" t="s">
        <v>417</v>
      </c>
      <c r="B57" t="s">
        <v>266</v>
      </c>
      <c r="C57" t="s">
        <v>205</v>
      </c>
      <c r="D57" t="s">
        <v>194</v>
      </c>
      <c r="E57" t="s">
        <v>708</v>
      </c>
      <c r="F57" t="s">
        <v>768</v>
      </c>
      <c r="G57" t="s">
        <v>145</v>
      </c>
      <c r="H57" t="s">
        <v>763</v>
      </c>
      <c r="I57" t="s">
        <v>740</v>
      </c>
    </row>
    <row r="58" spans="1:9" x14ac:dyDescent="0.25">
      <c r="A58" t="s">
        <v>270</v>
      </c>
      <c r="B58" t="s">
        <v>131</v>
      </c>
      <c r="C58" t="s">
        <v>131</v>
      </c>
      <c r="D58" t="s">
        <v>131</v>
      </c>
      <c r="E58" t="s">
        <v>131</v>
      </c>
      <c r="F58" t="s">
        <v>131</v>
      </c>
      <c r="G58" t="s">
        <v>131</v>
      </c>
      <c r="H58" t="s">
        <v>131</v>
      </c>
      <c r="I58" t="s">
        <v>131</v>
      </c>
    </row>
    <row r="59" spans="1:9" x14ac:dyDescent="0.25">
      <c r="A59" t="s">
        <v>418</v>
      </c>
      <c r="B59" t="s">
        <v>185</v>
      </c>
      <c r="C59" t="s">
        <v>332</v>
      </c>
      <c r="D59" t="s">
        <v>660</v>
      </c>
      <c r="E59" t="s">
        <v>680</v>
      </c>
      <c r="F59" t="s">
        <v>226</v>
      </c>
      <c r="G59" t="s">
        <v>242</v>
      </c>
      <c r="H59" t="s">
        <v>881</v>
      </c>
      <c r="I59" t="s">
        <v>882</v>
      </c>
    </row>
    <row r="60" spans="1:9" x14ac:dyDescent="0.25">
      <c r="A60" t="s">
        <v>419</v>
      </c>
      <c r="B60" t="s">
        <v>420</v>
      </c>
      <c r="C60" t="s">
        <v>262</v>
      </c>
      <c r="D60" t="s">
        <v>421</v>
      </c>
      <c r="E60" t="s">
        <v>251</v>
      </c>
      <c r="F60" t="s">
        <v>694</v>
      </c>
      <c r="G60" t="s">
        <v>272</v>
      </c>
      <c r="H60" t="s">
        <v>883</v>
      </c>
      <c r="I60" t="s">
        <v>884</v>
      </c>
    </row>
    <row r="61" spans="1:9" x14ac:dyDescent="0.25">
      <c r="A61" t="s">
        <v>274</v>
      </c>
      <c r="B61" t="s">
        <v>131</v>
      </c>
      <c r="C61" t="s">
        <v>131</v>
      </c>
      <c r="D61" t="s">
        <v>131</v>
      </c>
      <c r="E61" t="s">
        <v>131</v>
      </c>
      <c r="F61" t="s">
        <v>131</v>
      </c>
      <c r="G61" t="s">
        <v>131</v>
      </c>
      <c r="H61" t="s">
        <v>131</v>
      </c>
      <c r="I61" t="s">
        <v>131</v>
      </c>
    </row>
    <row r="62" spans="1:9" x14ac:dyDescent="0.25">
      <c r="A62" t="s">
        <v>422</v>
      </c>
      <c r="B62" t="s">
        <v>423</v>
      </c>
      <c r="C62" t="s">
        <v>354</v>
      </c>
      <c r="D62" t="s">
        <v>250</v>
      </c>
      <c r="E62" t="s">
        <v>411</v>
      </c>
      <c r="F62" t="s">
        <v>391</v>
      </c>
      <c r="G62" t="s">
        <v>391</v>
      </c>
      <c r="H62" t="s">
        <v>885</v>
      </c>
      <c r="I62" t="s">
        <v>886</v>
      </c>
    </row>
    <row r="63" spans="1:9" x14ac:dyDescent="0.25">
      <c r="A63" t="s">
        <v>425</v>
      </c>
      <c r="B63" t="s">
        <v>426</v>
      </c>
      <c r="C63" t="s">
        <v>148</v>
      </c>
      <c r="D63" t="s">
        <v>179</v>
      </c>
      <c r="E63" t="s">
        <v>660</v>
      </c>
      <c r="F63" t="s">
        <v>384</v>
      </c>
      <c r="G63" t="s">
        <v>231</v>
      </c>
      <c r="H63" t="s">
        <v>887</v>
      </c>
      <c r="I63" t="s">
        <v>763</v>
      </c>
    </row>
    <row r="64" spans="1:9" x14ac:dyDescent="0.25">
      <c r="A64" t="s">
        <v>281</v>
      </c>
      <c r="B64" t="s">
        <v>131</v>
      </c>
      <c r="C64" t="s">
        <v>131</v>
      </c>
      <c r="D64" t="s">
        <v>131</v>
      </c>
      <c r="E64" t="s">
        <v>131</v>
      </c>
      <c r="F64" t="s">
        <v>131</v>
      </c>
      <c r="G64" t="s">
        <v>131</v>
      </c>
      <c r="H64" t="s">
        <v>131</v>
      </c>
      <c r="I64" t="s">
        <v>131</v>
      </c>
    </row>
    <row r="65" spans="1:9" x14ac:dyDescent="0.25">
      <c r="A65" t="s">
        <v>429</v>
      </c>
      <c r="B65" t="s">
        <v>430</v>
      </c>
      <c r="C65" t="s">
        <v>182</v>
      </c>
      <c r="D65" t="s">
        <v>773</v>
      </c>
      <c r="E65" t="s">
        <v>852</v>
      </c>
      <c r="F65" t="s">
        <v>233</v>
      </c>
      <c r="G65" t="s">
        <v>179</v>
      </c>
      <c r="H65" t="s">
        <v>888</v>
      </c>
      <c r="I65" t="s">
        <v>742</v>
      </c>
    </row>
    <row r="66" spans="1:9" x14ac:dyDescent="0.25">
      <c r="A66" t="s">
        <v>285</v>
      </c>
      <c r="B66" t="s">
        <v>131</v>
      </c>
      <c r="C66" t="s">
        <v>131</v>
      </c>
      <c r="D66" t="s">
        <v>131</v>
      </c>
      <c r="E66" t="s">
        <v>131</v>
      </c>
      <c r="F66" t="s">
        <v>131</v>
      </c>
      <c r="G66" t="s">
        <v>131</v>
      </c>
      <c r="H66" t="s">
        <v>131</v>
      </c>
      <c r="I66" t="s">
        <v>131</v>
      </c>
    </row>
    <row r="67" spans="1:9" x14ac:dyDescent="0.25">
      <c r="A67" t="s">
        <v>432</v>
      </c>
      <c r="B67" t="s">
        <v>202</v>
      </c>
      <c r="C67" t="s">
        <v>156</v>
      </c>
      <c r="D67" t="s">
        <v>237</v>
      </c>
      <c r="E67" t="s">
        <v>252</v>
      </c>
      <c r="F67" t="s">
        <v>190</v>
      </c>
      <c r="G67" t="s">
        <v>235</v>
      </c>
      <c r="H67" t="s">
        <v>202</v>
      </c>
      <c r="I67" t="s">
        <v>202</v>
      </c>
    </row>
    <row r="68" spans="1:9" x14ac:dyDescent="0.25">
      <c r="A68" t="s">
        <v>433</v>
      </c>
      <c r="B68" t="s">
        <v>202</v>
      </c>
      <c r="C68" t="s">
        <v>202</v>
      </c>
      <c r="D68" t="s">
        <v>202</v>
      </c>
      <c r="E68" t="s">
        <v>202</v>
      </c>
      <c r="F68" t="s">
        <v>202</v>
      </c>
      <c r="G68" t="s">
        <v>202</v>
      </c>
      <c r="H68" t="s">
        <v>202</v>
      </c>
      <c r="I68" t="s">
        <v>202</v>
      </c>
    </row>
    <row r="69" spans="1:9" x14ac:dyDescent="0.25">
      <c r="A69" s="4" t="s">
        <v>288</v>
      </c>
      <c r="B69" s="4" t="s">
        <v>155</v>
      </c>
      <c r="C69" s="4" t="s">
        <v>156</v>
      </c>
      <c r="D69" s="4" t="s">
        <v>660</v>
      </c>
      <c r="E69" s="4" t="s">
        <v>224</v>
      </c>
      <c r="F69" s="4" t="s">
        <v>240</v>
      </c>
      <c r="G69" s="4" t="s">
        <v>240</v>
      </c>
      <c r="H69" s="4" t="s">
        <v>889</v>
      </c>
      <c r="I69" s="4" t="s">
        <v>778</v>
      </c>
    </row>
    <row r="70" spans="1:9" x14ac:dyDescent="0.25">
      <c r="A70" t="s">
        <v>290</v>
      </c>
      <c r="B70" t="s">
        <v>434</v>
      </c>
      <c r="C70" t="s">
        <v>435</v>
      </c>
      <c r="D70" t="s">
        <v>890</v>
      </c>
      <c r="E70" t="s">
        <v>891</v>
      </c>
      <c r="F70" t="s">
        <v>892</v>
      </c>
      <c r="G70" t="s">
        <v>893</v>
      </c>
      <c r="H70" t="s">
        <v>894</v>
      </c>
      <c r="I70" t="s">
        <v>895</v>
      </c>
    </row>
    <row r="72" spans="1:9" x14ac:dyDescent="0.25">
      <c r="A72" t="s">
        <v>158</v>
      </c>
    </row>
    <row r="73" spans="1:9" x14ac:dyDescent="0.25">
      <c r="A73" t="s">
        <v>896</v>
      </c>
    </row>
    <row r="74" spans="1:9" x14ac:dyDescent="0.25">
      <c r="A74" t="s">
        <v>298</v>
      </c>
    </row>
    <row r="75" spans="1:9" x14ac:dyDescent="0.25">
      <c r="A75" t="s">
        <v>299</v>
      </c>
    </row>
    <row r="76" spans="1:9" x14ac:dyDescent="0.25">
      <c r="A76" t="s">
        <v>783</v>
      </c>
    </row>
    <row r="77" spans="1:9" x14ac:dyDescent="0.25">
      <c r="A77" t="s">
        <v>784</v>
      </c>
    </row>
    <row r="78" spans="1:9" x14ac:dyDescent="0.25">
      <c r="A78" t="s">
        <v>785</v>
      </c>
    </row>
    <row r="79" spans="1:9" x14ac:dyDescent="0.25">
      <c r="A79" t="s">
        <v>786</v>
      </c>
    </row>
    <row r="80" spans="1:9" x14ac:dyDescent="0.25">
      <c r="A80" t="s">
        <v>441</v>
      </c>
    </row>
    <row r="82" spans="1:1" x14ac:dyDescent="0.25">
      <c r="A82" t="s">
        <v>162</v>
      </c>
    </row>
    <row r="83" spans="1:1" x14ac:dyDescent="0.25">
      <c r="A83" t="s">
        <v>302</v>
      </c>
    </row>
    <row r="84" spans="1:1" x14ac:dyDescent="0.25">
      <c r="A84" t="s">
        <v>668</v>
      </c>
    </row>
    <row r="85" spans="1:1" x14ac:dyDescent="0.25">
      <c r="A85" t="s">
        <v>669</v>
      </c>
    </row>
    <row r="86" spans="1:1" x14ac:dyDescent="0.25">
      <c r="A86" t="s">
        <v>670</v>
      </c>
    </row>
    <row r="88" spans="1:1" x14ac:dyDescent="0.25">
      <c r="A88" t="s">
        <v>165</v>
      </c>
    </row>
    <row r="89" spans="1:1" x14ac:dyDescent="0.25">
      <c r="A89" t="s">
        <v>442</v>
      </c>
    </row>
    <row r="90" spans="1:1" x14ac:dyDescent="0.25">
      <c r="A90" t="s">
        <v>304</v>
      </c>
    </row>
    <row r="91" spans="1:1" x14ac:dyDescent="0.25">
      <c r="A91" t="s">
        <v>443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/>
  </sheetViews>
  <sheetFormatPr defaultColWidth="11.42578125" defaultRowHeight="15" x14ac:dyDescent="0.25"/>
  <cols>
    <col min="1" max="1" width="9.7109375" customWidth="1"/>
    <col min="2" max="4" width="30.7109375" customWidth="1"/>
    <col min="5" max="5" width="13.140625" customWidth="1"/>
  </cols>
  <sheetData>
    <row r="1" spans="1:5" x14ac:dyDescent="0.25">
      <c r="A1" s="4" t="s">
        <v>7</v>
      </c>
      <c r="E1" s="1" t="str">
        <f>HYPERLINK("#'INDEX'!A1", "Back to INDEX")</f>
        <v>Back to INDEX</v>
      </c>
    </row>
    <row r="2" spans="1:5" ht="25.5" x14ac:dyDescent="0.25">
      <c r="A2" s="3" t="s">
        <v>131</v>
      </c>
      <c r="B2" s="3" t="s">
        <v>132</v>
      </c>
      <c r="C2" s="3" t="s">
        <v>133</v>
      </c>
      <c r="D2" s="3" t="s">
        <v>134</v>
      </c>
    </row>
    <row r="3" spans="1:5" x14ac:dyDescent="0.25">
      <c r="A3" t="s">
        <v>135</v>
      </c>
      <c r="B3" t="s">
        <v>136</v>
      </c>
      <c r="C3" t="s">
        <v>137</v>
      </c>
      <c r="D3" t="s">
        <v>138</v>
      </c>
    </row>
    <row r="4" spans="1:5" x14ac:dyDescent="0.25">
      <c r="A4" t="s">
        <v>139</v>
      </c>
      <c r="B4" t="s">
        <v>140</v>
      </c>
      <c r="C4" t="s">
        <v>141</v>
      </c>
      <c r="D4" t="s">
        <v>142</v>
      </c>
    </row>
    <row r="5" spans="1:5" x14ac:dyDescent="0.25">
      <c r="A5" t="s">
        <v>143</v>
      </c>
      <c r="B5" t="s">
        <v>144</v>
      </c>
      <c r="C5" t="s">
        <v>145</v>
      </c>
      <c r="D5" t="s">
        <v>146</v>
      </c>
    </row>
    <row r="6" spans="1:5" x14ac:dyDescent="0.25">
      <c r="A6" t="s">
        <v>147</v>
      </c>
      <c r="B6" t="s">
        <v>148</v>
      </c>
      <c r="C6" t="s">
        <v>149</v>
      </c>
      <c r="D6" t="s">
        <v>150</v>
      </c>
    </row>
    <row r="7" spans="1:5" x14ac:dyDescent="0.25">
      <c r="A7" t="s">
        <v>151</v>
      </c>
      <c r="B7" t="s">
        <v>152</v>
      </c>
      <c r="C7" t="s">
        <v>149</v>
      </c>
      <c r="D7" t="s">
        <v>153</v>
      </c>
    </row>
    <row r="8" spans="1:5" x14ac:dyDescent="0.25">
      <c r="A8" t="s">
        <v>154</v>
      </c>
      <c r="B8" t="s">
        <v>155</v>
      </c>
      <c r="C8" t="s">
        <v>156</v>
      </c>
      <c r="D8" t="s">
        <v>157</v>
      </c>
    </row>
    <row r="10" spans="1:5" x14ac:dyDescent="0.25">
      <c r="A10" t="s">
        <v>158</v>
      </c>
    </row>
    <row r="11" spans="1:5" x14ac:dyDescent="0.25">
      <c r="A11" t="s">
        <v>159</v>
      </c>
    </row>
    <row r="12" spans="1:5" x14ac:dyDescent="0.25">
      <c r="A12" t="s">
        <v>160</v>
      </c>
    </row>
    <row r="13" spans="1:5" x14ac:dyDescent="0.25">
      <c r="A13" t="s">
        <v>161</v>
      </c>
    </row>
    <row r="15" spans="1:5" x14ac:dyDescent="0.25">
      <c r="A15" t="s">
        <v>162</v>
      </c>
    </row>
    <row r="16" spans="1:5" x14ac:dyDescent="0.25">
      <c r="A16" t="s">
        <v>163</v>
      </c>
    </row>
    <row r="17" spans="1:1" x14ac:dyDescent="0.25">
      <c r="A17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91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31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177</v>
      </c>
      <c r="B3" t="s">
        <v>131</v>
      </c>
      <c r="C3" t="s">
        <v>131</v>
      </c>
      <c r="D3" t="s">
        <v>131</v>
      </c>
      <c r="E3" t="s">
        <v>131</v>
      </c>
      <c r="F3" t="s">
        <v>131</v>
      </c>
      <c r="G3" t="s">
        <v>131</v>
      </c>
      <c r="H3" t="s">
        <v>131</v>
      </c>
      <c r="I3" t="s">
        <v>131</v>
      </c>
    </row>
    <row r="4" spans="1:10" x14ac:dyDescent="0.25">
      <c r="A4" t="s">
        <v>306</v>
      </c>
      <c r="B4" t="s">
        <v>309</v>
      </c>
      <c r="C4" t="s">
        <v>310</v>
      </c>
      <c r="D4" t="s">
        <v>187</v>
      </c>
      <c r="E4" t="s">
        <v>400</v>
      </c>
      <c r="F4" t="s">
        <v>341</v>
      </c>
      <c r="G4" t="s">
        <v>149</v>
      </c>
      <c r="H4" t="s">
        <v>897</v>
      </c>
      <c r="I4" t="s">
        <v>789</v>
      </c>
    </row>
    <row r="5" spans="1:10" x14ac:dyDescent="0.25">
      <c r="A5" t="s">
        <v>312</v>
      </c>
      <c r="B5" t="s">
        <v>313</v>
      </c>
      <c r="C5" t="s">
        <v>314</v>
      </c>
      <c r="D5" t="s">
        <v>213</v>
      </c>
      <c r="E5" t="s">
        <v>213</v>
      </c>
      <c r="F5" t="s">
        <v>197</v>
      </c>
      <c r="G5" t="s">
        <v>197</v>
      </c>
      <c r="H5" t="s">
        <v>860</v>
      </c>
      <c r="I5" t="s">
        <v>898</v>
      </c>
    </row>
    <row r="6" spans="1:10" x14ac:dyDescent="0.25">
      <c r="A6" t="s">
        <v>315</v>
      </c>
      <c r="B6" t="s">
        <v>318</v>
      </c>
      <c r="C6" t="s">
        <v>319</v>
      </c>
      <c r="D6" t="s">
        <v>899</v>
      </c>
      <c r="E6" t="s">
        <v>358</v>
      </c>
      <c r="F6" t="s">
        <v>317</v>
      </c>
      <c r="G6" t="s">
        <v>317</v>
      </c>
      <c r="H6" t="s">
        <v>900</v>
      </c>
      <c r="I6" t="s">
        <v>800</v>
      </c>
    </row>
    <row r="7" spans="1:10" x14ac:dyDescent="0.25">
      <c r="A7" t="s">
        <v>321</v>
      </c>
      <c r="B7" t="s">
        <v>322</v>
      </c>
      <c r="C7" t="s">
        <v>252</v>
      </c>
      <c r="D7" t="s">
        <v>333</v>
      </c>
      <c r="E7" t="s">
        <v>901</v>
      </c>
      <c r="F7" t="s">
        <v>707</v>
      </c>
      <c r="G7" t="s">
        <v>804</v>
      </c>
      <c r="H7" t="s">
        <v>902</v>
      </c>
      <c r="I7" t="s">
        <v>202</v>
      </c>
    </row>
    <row r="8" spans="1:10" x14ac:dyDescent="0.25">
      <c r="A8" t="s">
        <v>184</v>
      </c>
      <c r="B8" t="s">
        <v>131</v>
      </c>
      <c r="C8" t="s">
        <v>131</v>
      </c>
      <c r="D8" t="s">
        <v>131</v>
      </c>
      <c r="E8" t="s">
        <v>131</v>
      </c>
      <c r="F8" t="s">
        <v>131</v>
      </c>
      <c r="G8" t="s">
        <v>131</v>
      </c>
      <c r="H8" t="s">
        <v>131</v>
      </c>
      <c r="I8" t="s">
        <v>131</v>
      </c>
    </row>
    <row r="9" spans="1:10" x14ac:dyDescent="0.25">
      <c r="A9" t="s">
        <v>323</v>
      </c>
      <c r="B9" t="s">
        <v>187</v>
      </c>
      <c r="C9" t="s">
        <v>188</v>
      </c>
      <c r="D9" t="s">
        <v>407</v>
      </c>
      <c r="E9" t="s">
        <v>364</v>
      </c>
      <c r="F9" t="s">
        <v>380</v>
      </c>
      <c r="G9" t="s">
        <v>380</v>
      </c>
      <c r="H9" t="s">
        <v>789</v>
      </c>
      <c r="I9" t="s">
        <v>790</v>
      </c>
    </row>
    <row r="10" spans="1:10" x14ac:dyDescent="0.25">
      <c r="A10" t="s">
        <v>191</v>
      </c>
      <c r="B10" t="s">
        <v>131</v>
      </c>
      <c r="C10" t="s">
        <v>131</v>
      </c>
      <c r="D10" t="s">
        <v>131</v>
      </c>
      <c r="E10" t="s">
        <v>131</v>
      </c>
      <c r="F10" t="s">
        <v>131</v>
      </c>
      <c r="G10" t="s">
        <v>131</v>
      </c>
      <c r="H10" t="s">
        <v>131</v>
      </c>
      <c r="I10" t="s">
        <v>131</v>
      </c>
    </row>
    <row r="11" spans="1:10" x14ac:dyDescent="0.25">
      <c r="A11" t="s">
        <v>325</v>
      </c>
      <c r="B11" t="s">
        <v>326</v>
      </c>
      <c r="C11" t="s">
        <v>327</v>
      </c>
      <c r="D11" t="s">
        <v>211</v>
      </c>
      <c r="E11" t="s">
        <v>272</v>
      </c>
      <c r="F11" t="s">
        <v>247</v>
      </c>
      <c r="G11" t="s">
        <v>190</v>
      </c>
      <c r="H11" t="s">
        <v>903</v>
      </c>
      <c r="I11" t="s">
        <v>904</v>
      </c>
    </row>
    <row r="12" spans="1:10" x14ac:dyDescent="0.25">
      <c r="A12" t="s">
        <v>328</v>
      </c>
      <c r="B12" t="s">
        <v>331</v>
      </c>
      <c r="C12" t="s">
        <v>332</v>
      </c>
      <c r="D12" t="s">
        <v>410</v>
      </c>
      <c r="E12" t="s">
        <v>862</v>
      </c>
      <c r="F12" t="s">
        <v>365</v>
      </c>
      <c r="G12" t="s">
        <v>365</v>
      </c>
      <c r="H12" t="s">
        <v>799</v>
      </c>
      <c r="I12" t="s">
        <v>905</v>
      </c>
    </row>
    <row r="13" spans="1:10" x14ac:dyDescent="0.25">
      <c r="A13" t="s">
        <v>334</v>
      </c>
      <c r="B13" t="s">
        <v>337</v>
      </c>
      <c r="C13" t="s">
        <v>338</v>
      </c>
      <c r="D13" t="s">
        <v>225</v>
      </c>
      <c r="E13" t="s">
        <v>224</v>
      </c>
      <c r="F13" t="s">
        <v>190</v>
      </c>
      <c r="G13" t="s">
        <v>225</v>
      </c>
      <c r="H13" t="s">
        <v>202</v>
      </c>
      <c r="I13" t="s">
        <v>202</v>
      </c>
    </row>
    <row r="14" spans="1:10" x14ac:dyDescent="0.25">
      <c r="A14" t="s">
        <v>339</v>
      </c>
      <c r="B14" t="s">
        <v>341</v>
      </c>
      <c r="C14" t="s">
        <v>342</v>
      </c>
      <c r="D14" t="s">
        <v>224</v>
      </c>
      <c r="E14" t="s">
        <v>190</v>
      </c>
      <c r="F14" t="s">
        <v>342</v>
      </c>
      <c r="G14" t="s">
        <v>190</v>
      </c>
      <c r="H14" t="s">
        <v>744</v>
      </c>
      <c r="I14" t="s">
        <v>906</v>
      </c>
    </row>
    <row r="15" spans="1:10" x14ac:dyDescent="0.25">
      <c r="A15" t="s">
        <v>343</v>
      </c>
      <c r="B15" t="s">
        <v>202</v>
      </c>
      <c r="C15" t="s">
        <v>202</v>
      </c>
      <c r="D15" t="s">
        <v>202</v>
      </c>
      <c r="E15" t="s">
        <v>202</v>
      </c>
      <c r="F15" t="s">
        <v>202</v>
      </c>
      <c r="G15" t="s">
        <v>202</v>
      </c>
      <c r="H15" t="s">
        <v>202</v>
      </c>
      <c r="I15" t="s">
        <v>202</v>
      </c>
    </row>
    <row r="16" spans="1:10" x14ac:dyDescent="0.25">
      <c r="A16" t="s">
        <v>345</v>
      </c>
      <c r="B16" t="s">
        <v>202</v>
      </c>
      <c r="C16" t="s">
        <v>202</v>
      </c>
      <c r="D16" t="s">
        <v>202</v>
      </c>
      <c r="E16" t="s">
        <v>202</v>
      </c>
      <c r="F16" t="s">
        <v>202</v>
      </c>
      <c r="G16" t="s">
        <v>202</v>
      </c>
      <c r="H16" t="s">
        <v>202</v>
      </c>
      <c r="I16" t="s">
        <v>202</v>
      </c>
    </row>
    <row r="17" spans="1:9" x14ac:dyDescent="0.25">
      <c r="A17" t="s">
        <v>198</v>
      </c>
      <c r="B17" t="s">
        <v>131</v>
      </c>
      <c r="C17" t="s">
        <v>131</v>
      </c>
      <c r="D17" t="s">
        <v>131</v>
      </c>
      <c r="E17" t="s">
        <v>131</v>
      </c>
      <c r="F17" t="s">
        <v>131</v>
      </c>
      <c r="G17" t="s">
        <v>131</v>
      </c>
      <c r="H17" t="s">
        <v>131</v>
      </c>
      <c r="I17" t="s">
        <v>131</v>
      </c>
    </row>
    <row r="18" spans="1:9" x14ac:dyDescent="0.25">
      <c r="A18" t="s">
        <v>348</v>
      </c>
      <c r="B18" t="s">
        <v>335</v>
      </c>
      <c r="C18" t="s">
        <v>351</v>
      </c>
      <c r="D18" t="s">
        <v>224</v>
      </c>
      <c r="E18" t="s">
        <v>862</v>
      </c>
      <c r="F18" t="s">
        <v>374</v>
      </c>
      <c r="G18" t="s">
        <v>372</v>
      </c>
      <c r="H18" t="s">
        <v>759</v>
      </c>
      <c r="I18" t="s">
        <v>907</v>
      </c>
    </row>
    <row r="19" spans="1:9" x14ac:dyDescent="0.25">
      <c r="A19" t="s">
        <v>352</v>
      </c>
      <c r="B19" t="s">
        <v>202</v>
      </c>
      <c r="C19" t="s">
        <v>202</v>
      </c>
      <c r="D19" t="s">
        <v>202</v>
      </c>
      <c r="E19" t="s">
        <v>202</v>
      </c>
      <c r="F19" t="s">
        <v>202</v>
      </c>
      <c r="G19" t="s">
        <v>202</v>
      </c>
      <c r="H19" t="s">
        <v>202</v>
      </c>
      <c r="I19" t="s">
        <v>202</v>
      </c>
    </row>
    <row r="20" spans="1:9" x14ac:dyDescent="0.25">
      <c r="A20" t="s">
        <v>203</v>
      </c>
      <c r="B20" t="s">
        <v>131</v>
      </c>
      <c r="C20" t="s">
        <v>131</v>
      </c>
      <c r="D20" t="s">
        <v>131</v>
      </c>
      <c r="E20" t="s">
        <v>131</v>
      </c>
      <c r="F20" t="s">
        <v>131</v>
      </c>
      <c r="G20" t="s">
        <v>131</v>
      </c>
      <c r="H20" t="s">
        <v>131</v>
      </c>
      <c r="I20" t="s">
        <v>131</v>
      </c>
    </row>
    <row r="21" spans="1:9" x14ac:dyDescent="0.25">
      <c r="A21" t="s">
        <v>353</v>
      </c>
      <c r="B21" t="s">
        <v>248</v>
      </c>
      <c r="C21" t="s">
        <v>193</v>
      </c>
      <c r="D21" t="s">
        <v>396</v>
      </c>
      <c r="E21" t="s">
        <v>338</v>
      </c>
      <c r="F21" t="s">
        <v>811</v>
      </c>
      <c r="G21" t="s">
        <v>268</v>
      </c>
      <c r="H21" t="s">
        <v>908</v>
      </c>
      <c r="I21" t="s">
        <v>760</v>
      </c>
    </row>
    <row r="22" spans="1:9" x14ac:dyDescent="0.25">
      <c r="A22" t="s">
        <v>355</v>
      </c>
      <c r="B22" t="s">
        <v>357</v>
      </c>
      <c r="C22" t="s">
        <v>358</v>
      </c>
      <c r="D22" t="s">
        <v>673</v>
      </c>
      <c r="E22" t="s">
        <v>380</v>
      </c>
      <c r="F22" t="s">
        <v>188</v>
      </c>
      <c r="G22" t="s">
        <v>756</v>
      </c>
      <c r="H22" t="s">
        <v>909</v>
      </c>
      <c r="I22" t="s">
        <v>910</v>
      </c>
    </row>
    <row r="23" spans="1:9" x14ac:dyDescent="0.25">
      <c r="A23" t="s">
        <v>209</v>
      </c>
      <c r="B23" t="s">
        <v>131</v>
      </c>
      <c r="C23" t="s">
        <v>131</v>
      </c>
      <c r="D23" t="s">
        <v>131</v>
      </c>
      <c r="E23" t="s">
        <v>131</v>
      </c>
      <c r="F23" t="s">
        <v>131</v>
      </c>
      <c r="G23" t="s">
        <v>131</v>
      </c>
      <c r="H23" t="s">
        <v>131</v>
      </c>
      <c r="I23" t="s">
        <v>131</v>
      </c>
    </row>
    <row r="24" spans="1:9" x14ac:dyDescent="0.25">
      <c r="A24" t="s">
        <v>359</v>
      </c>
      <c r="B24" t="s">
        <v>350</v>
      </c>
      <c r="C24" t="s">
        <v>360</v>
      </c>
      <c r="D24" t="s">
        <v>195</v>
      </c>
      <c r="E24" t="s">
        <v>235</v>
      </c>
      <c r="F24" t="s">
        <v>230</v>
      </c>
      <c r="G24" t="s">
        <v>218</v>
      </c>
      <c r="H24" t="s">
        <v>902</v>
      </c>
      <c r="I24" t="s">
        <v>911</v>
      </c>
    </row>
    <row r="25" spans="1:9" x14ac:dyDescent="0.25">
      <c r="A25" t="s">
        <v>361</v>
      </c>
      <c r="B25" t="s">
        <v>233</v>
      </c>
      <c r="C25" t="s">
        <v>247</v>
      </c>
      <c r="D25" t="s">
        <v>247</v>
      </c>
      <c r="E25" t="s">
        <v>681</v>
      </c>
      <c r="F25" t="s">
        <v>366</v>
      </c>
      <c r="G25" t="s">
        <v>392</v>
      </c>
      <c r="H25" t="s">
        <v>912</v>
      </c>
      <c r="I25" t="s">
        <v>904</v>
      </c>
    </row>
    <row r="26" spans="1:9" x14ac:dyDescent="0.25">
      <c r="A26" t="s">
        <v>216</v>
      </c>
      <c r="B26" t="s">
        <v>131</v>
      </c>
      <c r="C26" t="s">
        <v>131</v>
      </c>
      <c r="D26" t="s">
        <v>131</v>
      </c>
      <c r="E26" t="s">
        <v>131</v>
      </c>
      <c r="F26" t="s">
        <v>131</v>
      </c>
      <c r="G26" t="s">
        <v>131</v>
      </c>
      <c r="H26" t="s">
        <v>131</v>
      </c>
      <c r="I26" t="s">
        <v>131</v>
      </c>
    </row>
    <row r="27" spans="1:9" x14ac:dyDescent="0.25">
      <c r="A27" t="s">
        <v>363</v>
      </c>
      <c r="B27" t="s">
        <v>366</v>
      </c>
      <c r="C27" t="s">
        <v>220</v>
      </c>
      <c r="D27" t="s">
        <v>218</v>
      </c>
      <c r="E27" t="s">
        <v>374</v>
      </c>
      <c r="F27" t="s">
        <v>238</v>
      </c>
      <c r="G27" t="s">
        <v>716</v>
      </c>
      <c r="H27" t="s">
        <v>760</v>
      </c>
      <c r="I27" t="s">
        <v>799</v>
      </c>
    </row>
    <row r="28" spans="1:9" x14ac:dyDescent="0.25">
      <c r="A28" t="s">
        <v>222</v>
      </c>
      <c r="B28" t="s">
        <v>131</v>
      </c>
      <c r="C28" t="s">
        <v>131</v>
      </c>
      <c r="D28" t="s">
        <v>131</v>
      </c>
      <c r="E28" t="s">
        <v>131</v>
      </c>
      <c r="F28" t="s">
        <v>131</v>
      </c>
      <c r="G28" t="s">
        <v>131</v>
      </c>
      <c r="H28" t="s">
        <v>131</v>
      </c>
      <c r="I28" t="s">
        <v>131</v>
      </c>
    </row>
    <row r="29" spans="1:9" x14ac:dyDescent="0.25">
      <c r="A29" t="s">
        <v>367</v>
      </c>
      <c r="B29" t="s">
        <v>225</v>
      </c>
      <c r="C29" t="s">
        <v>226</v>
      </c>
      <c r="D29" t="s">
        <v>365</v>
      </c>
      <c r="E29" t="s">
        <v>749</v>
      </c>
      <c r="F29" t="s">
        <v>753</v>
      </c>
      <c r="G29" t="s">
        <v>242</v>
      </c>
      <c r="H29" t="s">
        <v>913</v>
      </c>
      <c r="I29" t="s">
        <v>801</v>
      </c>
    </row>
    <row r="30" spans="1:9" x14ac:dyDescent="0.25">
      <c r="A30" t="s">
        <v>227</v>
      </c>
      <c r="B30" t="s">
        <v>131</v>
      </c>
      <c r="C30" t="s">
        <v>131</v>
      </c>
      <c r="D30" t="s">
        <v>131</v>
      </c>
      <c r="E30" t="s">
        <v>131</v>
      </c>
      <c r="F30" t="s">
        <v>131</v>
      </c>
      <c r="G30" t="s">
        <v>131</v>
      </c>
      <c r="H30" t="s">
        <v>131</v>
      </c>
      <c r="I30" t="s">
        <v>131</v>
      </c>
    </row>
    <row r="31" spans="1:9" x14ac:dyDescent="0.25">
      <c r="A31" t="s">
        <v>368</v>
      </c>
      <c r="B31" t="s">
        <v>230</v>
      </c>
      <c r="C31" t="s">
        <v>231</v>
      </c>
      <c r="D31" t="s">
        <v>802</v>
      </c>
      <c r="E31" t="s">
        <v>716</v>
      </c>
      <c r="F31" t="s">
        <v>190</v>
      </c>
      <c r="G31" t="s">
        <v>681</v>
      </c>
      <c r="H31" t="s">
        <v>760</v>
      </c>
      <c r="I31" t="s">
        <v>803</v>
      </c>
    </row>
    <row r="32" spans="1:9" x14ac:dyDescent="0.25">
      <c r="A32" t="s">
        <v>232</v>
      </c>
      <c r="B32" t="s">
        <v>131</v>
      </c>
      <c r="C32" t="s">
        <v>131</v>
      </c>
      <c r="D32" t="s">
        <v>131</v>
      </c>
      <c r="E32" t="s">
        <v>131</v>
      </c>
      <c r="F32" t="s">
        <v>131</v>
      </c>
      <c r="G32" t="s">
        <v>131</v>
      </c>
      <c r="H32" t="s">
        <v>131</v>
      </c>
      <c r="I32" t="s">
        <v>131</v>
      </c>
    </row>
    <row r="33" spans="1:9" x14ac:dyDescent="0.25">
      <c r="A33" t="s">
        <v>369</v>
      </c>
      <c r="B33" t="s">
        <v>234</v>
      </c>
      <c r="C33" t="s">
        <v>235</v>
      </c>
      <c r="D33" t="s">
        <v>403</v>
      </c>
      <c r="E33" t="s">
        <v>804</v>
      </c>
      <c r="F33" t="s">
        <v>190</v>
      </c>
      <c r="G33" t="s">
        <v>805</v>
      </c>
      <c r="H33" t="s">
        <v>202</v>
      </c>
      <c r="I33" t="s">
        <v>202</v>
      </c>
    </row>
    <row r="34" spans="1:9" x14ac:dyDescent="0.25">
      <c r="A34" t="s">
        <v>236</v>
      </c>
      <c r="B34" t="s">
        <v>131</v>
      </c>
      <c r="C34" t="s">
        <v>131</v>
      </c>
      <c r="D34" t="s">
        <v>131</v>
      </c>
      <c r="E34" t="s">
        <v>131</v>
      </c>
      <c r="F34" t="s">
        <v>131</v>
      </c>
      <c r="G34" t="s">
        <v>131</v>
      </c>
      <c r="H34" t="s">
        <v>131</v>
      </c>
      <c r="I34" t="s">
        <v>131</v>
      </c>
    </row>
    <row r="35" spans="1:9" x14ac:dyDescent="0.25">
      <c r="A35" t="s">
        <v>370</v>
      </c>
      <c r="B35" t="s">
        <v>238</v>
      </c>
      <c r="C35" t="s">
        <v>235</v>
      </c>
      <c r="D35" t="s">
        <v>806</v>
      </c>
      <c r="E35" t="s">
        <v>190</v>
      </c>
      <c r="F35" t="s">
        <v>804</v>
      </c>
      <c r="G35" t="s">
        <v>341</v>
      </c>
      <c r="H35" t="s">
        <v>807</v>
      </c>
      <c r="I35" t="s">
        <v>202</v>
      </c>
    </row>
    <row r="36" spans="1:9" x14ac:dyDescent="0.25">
      <c r="A36" t="s">
        <v>239</v>
      </c>
      <c r="B36" t="s">
        <v>131</v>
      </c>
      <c r="C36" t="s">
        <v>131</v>
      </c>
      <c r="D36" t="s">
        <v>131</v>
      </c>
      <c r="E36" t="s">
        <v>131</v>
      </c>
      <c r="F36" t="s">
        <v>131</v>
      </c>
      <c r="G36" t="s">
        <v>131</v>
      </c>
      <c r="H36" t="s">
        <v>131</v>
      </c>
      <c r="I36" t="s">
        <v>131</v>
      </c>
    </row>
    <row r="37" spans="1:9" x14ac:dyDescent="0.25">
      <c r="A37" t="s">
        <v>371</v>
      </c>
      <c r="B37" t="s">
        <v>373</v>
      </c>
      <c r="C37" t="s">
        <v>374</v>
      </c>
      <c r="D37" t="s">
        <v>791</v>
      </c>
      <c r="E37" t="s">
        <v>190</v>
      </c>
      <c r="F37" t="s">
        <v>190</v>
      </c>
      <c r="G37" t="s">
        <v>802</v>
      </c>
      <c r="H37" t="s">
        <v>914</v>
      </c>
      <c r="I37" t="s">
        <v>915</v>
      </c>
    </row>
    <row r="38" spans="1:9" x14ac:dyDescent="0.25">
      <c r="A38" t="s">
        <v>375</v>
      </c>
      <c r="B38" t="s">
        <v>156</v>
      </c>
      <c r="C38" t="s">
        <v>190</v>
      </c>
      <c r="D38" t="s">
        <v>218</v>
      </c>
      <c r="E38" t="s">
        <v>190</v>
      </c>
      <c r="F38" t="s">
        <v>218</v>
      </c>
      <c r="G38" t="s">
        <v>218</v>
      </c>
      <c r="H38" t="s">
        <v>881</v>
      </c>
      <c r="I38" t="s">
        <v>916</v>
      </c>
    </row>
    <row r="39" spans="1:9" x14ac:dyDescent="0.25">
      <c r="A39" t="s">
        <v>244</v>
      </c>
      <c r="B39" t="s">
        <v>131</v>
      </c>
      <c r="C39" t="s">
        <v>131</v>
      </c>
      <c r="D39" t="s">
        <v>131</v>
      </c>
      <c r="E39" t="s">
        <v>131</v>
      </c>
      <c r="F39" t="s">
        <v>131</v>
      </c>
      <c r="G39" t="s">
        <v>131</v>
      </c>
      <c r="H39" t="s">
        <v>131</v>
      </c>
      <c r="I39" t="s">
        <v>131</v>
      </c>
    </row>
    <row r="40" spans="1:9" x14ac:dyDescent="0.25">
      <c r="A40" t="s">
        <v>376</v>
      </c>
      <c r="B40" t="s">
        <v>379</v>
      </c>
      <c r="C40" t="s">
        <v>380</v>
      </c>
      <c r="D40" t="s">
        <v>366</v>
      </c>
      <c r="E40" t="s">
        <v>372</v>
      </c>
      <c r="F40" t="s">
        <v>806</v>
      </c>
      <c r="G40" t="s">
        <v>392</v>
      </c>
      <c r="H40" t="s">
        <v>789</v>
      </c>
      <c r="I40" t="s">
        <v>917</v>
      </c>
    </row>
    <row r="41" spans="1:9" x14ac:dyDescent="0.25">
      <c r="A41" t="s">
        <v>381</v>
      </c>
      <c r="B41" t="s">
        <v>354</v>
      </c>
      <c r="C41" t="s">
        <v>259</v>
      </c>
      <c r="D41" t="s">
        <v>264</v>
      </c>
      <c r="E41" t="s">
        <v>716</v>
      </c>
      <c r="F41" t="s">
        <v>246</v>
      </c>
      <c r="G41" t="s">
        <v>327</v>
      </c>
      <c r="H41" t="s">
        <v>918</v>
      </c>
      <c r="I41" t="s">
        <v>825</v>
      </c>
    </row>
    <row r="42" spans="1:9" x14ac:dyDescent="0.25">
      <c r="A42" t="s">
        <v>382</v>
      </c>
      <c r="B42" t="s">
        <v>385</v>
      </c>
      <c r="C42" t="s">
        <v>272</v>
      </c>
      <c r="D42" t="s">
        <v>341</v>
      </c>
      <c r="E42" t="s">
        <v>213</v>
      </c>
      <c r="F42" t="s">
        <v>806</v>
      </c>
      <c r="G42" t="s">
        <v>695</v>
      </c>
      <c r="H42" t="s">
        <v>919</v>
      </c>
      <c r="I42" t="s">
        <v>920</v>
      </c>
    </row>
    <row r="43" spans="1:9" x14ac:dyDescent="0.25">
      <c r="A43" t="s">
        <v>249</v>
      </c>
      <c r="B43" t="s">
        <v>131</v>
      </c>
      <c r="C43" t="s">
        <v>131</v>
      </c>
      <c r="D43" t="s">
        <v>131</v>
      </c>
      <c r="E43" t="s">
        <v>131</v>
      </c>
      <c r="F43" t="s">
        <v>131</v>
      </c>
      <c r="G43" t="s">
        <v>131</v>
      </c>
      <c r="H43" t="s">
        <v>131</v>
      </c>
      <c r="I43" t="s">
        <v>131</v>
      </c>
    </row>
    <row r="44" spans="1:9" x14ac:dyDescent="0.25">
      <c r="A44" t="s">
        <v>386</v>
      </c>
      <c r="B44" t="s">
        <v>387</v>
      </c>
      <c r="C44" t="s">
        <v>388</v>
      </c>
      <c r="D44" t="s">
        <v>179</v>
      </c>
      <c r="E44" t="s">
        <v>268</v>
      </c>
      <c r="F44" t="s">
        <v>241</v>
      </c>
      <c r="G44" t="s">
        <v>341</v>
      </c>
      <c r="H44" t="s">
        <v>921</v>
      </c>
      <c r="I44" t="s">
        <v>760</v>
      </c>
    </row>
    <row r="45" spans="1:9" x14ac:dyDescent="0.25">
      <c r="A45" t="s">
        <v>389</v>
      </c>
      <c r="B45" t="s">
        <v>391</v>
      </c>
      <c r="C45" t="s">
        <v>392</v>
      </c>
      <c r="D45" t="s">
        <v>213</v>
      </c>
      <c r="E45" t="s">
        <v>695</v>
      </c>
      <c r="F45" t="s">
        <v>342</v>
      </c>
      <c r="G45" t="s">
        <v>372</v>
      </c>
      <c r="H45" t="s">
        <v>922</v>
      </c>
      <c r="I45" t="s">
        <v>923</v>
      </c>
    </row>
    <row r="46" spans="1:9" x14ac:dyDescent="0.25">
      <c r="A46" t="s">
        <v>394</v>
      </c>
      <c r="B46" t="s">
        <v>317</v>
      </c>
      <c r="C46" t="s">
        <v>145</v>
      </c>
      <c r="D46" t="s">
        <v>314</v>
      </c>
      <c r="E46" t="s">
        <v>332</v>
      </c>
      <c r="F46" t="s">
        <v>190</v>
      </c>
      <c r="G46" t="s">
        <v>219</v>
      </c>
      <c r="H46" t="s">
        <v>760</v>
      </c>
      <c r="I46" t="s">
        <v>924</v>
      </c>
    </row>
    <row r="47" spans="1:9" x14ac:dyDescent="0.25">
      <c r="A47" t="s">
        <v>397</v>
      </c>
      <c r="B47" t="s">
        <v>234</v>
      </c>
      <c r="C47" t="s">
        <v>317</v>
      </c>
      <c r="D47" t="s">
        <v>248</v>
      </c>
      <c r="E47" t="s">
        <v>350</v>
      </c>
      <c r="F47" t="s">
        <v>336</v>
      </c>
      <c r="G47" t="s">
        <v>680</v>
      </c>
      <c r="H47" t="s">
        <v>925</v>
      </c>
      <c r="I47" t="s">
        <v>904</v>
      </c>
    </row>
    <row r="48" spans="1:9" x14ac:dyDescent="0.25">
      <c r="A48" t="s">
        <v>398</v>
      </c>
      <c r="B48" t="s">
        <v>391</v>
      </c>
      <c r="C48" t="s">
        <v>400</v>
      </c>
      <c r="D48" t="s">
        <v>681</v>
      </c>
      <c r="E48" t="s">
        <v>225</v>
      </c>
      <c r="F48" t="s">
        <v>695</v>
      </c>
      <c r="G48" t="s">
        <v>241</v>
      </c>
      <c r="H48" t="s">
        <v>789</v>
      </c>
      <c r="I48" t="s">
        <v>810</v>
      </c>
    </row>
    <row r="49" spans="1:9" x14ac:dyDescent="0.25">
      <c r="A49" t="s">
        <v>401</v>
      </c>
      <c r="B49" t="s">
        <v>404</v>
      </c>
      <c r="C49" t="s">
        <v>251</v>
      </c>
      <c r="D49" t="s">
        <v>410</v>
      </c>
      <c r="E49" t="s">
        <v>388</v>
      </c>
      <c r="F49" t="s">
        <v>219</v>
      </c>
      <c r="G49" t="s">
        <v>217</v>
      </c>
      <c r="H49" t="s">
        <v>202</v>
      </c>
      <c r="I49" t="s">
        <v>790</v>
      </c>
    </row>
    <row r="50" spans="1:9" x14ac:dyDescent="0.25">
      <c r="A50" t="s">
        <v>254</v>
      </c>
      <c r="B50" t="s">
        <v>131</v>
      </c>
      <c r="C50" t="s">
        <v>131</v>
      </c>
      <c r="D50" t="s">
        <v>131</v>
      </c>
      <c r="E50" t="s">
        <v>131</v>
      </c>
      <c r="F50" t="s">
        <v>131</v>
      </c>
      <c r="G50" t="s">
        <v>131</v>
      </c>
      <c r="H50" t="s">
        <v>131</v>
      </c>
      <c r="I50" t="s">
        <v>131</v>
      </c>
    </row>
    <row r="51" spans="1:9" x14ac:dyDescent="0.25">
      <c r="A51" t="s">
        <v>405</v>
      </c>
      <c r="B51" t="s">
        <v>189</v>
      </c>
      <c r="C51" t="s">
        <v>407</v>
      </c>
      <c r="D51" t="s">
        <v>145</v>
      </c>
      <c r="E51" t="s">
        <v>246</v>
      </c>
      <c r="F51" t="s">
        <v>749</v>
      </c>
      <c r="G51" t="s">
        <v>225</v>
      </c>
      <c r="H51" t="s">
        <v>926</v>
      </c>
      <c r="I51" t="s">
        <v>812</v>
      </c>
    </row>
    <row r="52" spans="1:9" x14ac:dyDescent="0.25">
      <c r="A52" t="s">
        <v>408</v>
      </c>
      <c r="B52" t="s">
        <v>278</v>
      </c>
      <c r="C52" t="s">
        <v>411</v>
      </c>
      <c r="D52" t="s">
        <v>207</v>
      </c>
      <c r="E52" t="s">
        <v>224</v>
      </c>
      <c r="F52" t="s">
        <v>141</v>
      </c>
      <c r="G52" t="s">
        <v>407</v>
      </c>
      <c r="H52" t="s">
        <v>927</v>
      </c>
      <c r="I52" t="s">
        <v>789</v>
      </c>
    </row>
    <row r="53" spans="1:9" x14ac:dyDescent="0.25">
      <c r="A53" t="s">
        <v>413</v>
      </c>
      <c r="B53" t="s">
        <v>283</v>
      </c>
      <c r="C53" t="s">
        <v>379</v>
      </c>
      <c r="D53" t="s">
        <v>707</v>
      </c>
      <c r="E53" t="s">
        <v>396</v>
      </c>
      <c r="F53" t="s">
        <v>360</v>
      </c>
      <c r="G53" t="s">
        <v>415</v>
      </c>
      <c r="H53" t="s">
        <v>928</v>
      </c>
      <c r="I53" t="s">
        <v>911</v>
      </c>
    </row>
    <row r="54" spans="1:9" x14ac:dyDescent="0.25">
      <c r="A54" t="s">
        <v>260</v>
      </c>
      <c r="B54" t="s">
        <v>131</v>
      </c>
      <c r="C54" t="s">
        <v>131</v>
      </c>
      <c r="D54" t="s">
        <v>131</v>
      </c>
      <c r="E54" t="s">
        <v>131</v>
      </c>
      <c r="F54" t="s">
        <v>131</v>
      </c>
      <c r="G54" t="s">
        <v>131</v>
      </c>
      <c r="H54" t="s">
        <v>131</v>
      </c>
      <c r="I54" t="s">
        <v>131</v>
      </c>
    </row>
    <row r="55" spans="1:9" x14ac:dyDescent="0.25">
      <c r="A55" t="s">
        <v>416</v>
      </c>
      <c r="B55" t="s">
        <v>263</v>
      </c>
      <c r="C55" t="s">
        <v>264</v>
      </c>
      <c r="D55" t="s">
        <v>197</v>
      </c>
      <c r="E55" t="s">
        <v>268</v>
      </c>
      <c r="F55" t="s">
        <v>681</v>
      </c>
      <c r="G55" t="s">
        <v>332</v>
      </c>
      <c r="H55" t="s">
        <v>745</v>
      </c>
      <c r="I55" t="s">
        <v>737</v>
      </c>
    </row>
    <row r="56" spans="1:9" x14ac:dyDescent="0.25">
      <c r="A56" t="s">
        <v>265</v>
      </c>
      <c r="B56" t="s">
        <v>131</v>
      </c>
      <c r="C56" t="s">
        <v>131</v>
      </c>
      <c r="D56" t="s">
        <v>131</v>
      </c>
      <c r="E56" t="s">
        <v>131</v>
      </c>
      <c r="F56" t="s">
        <v>131</v>
      </c>
      <c r="G56" t="s">
        <v>131</v>
      </c>
      <c r="H56" t="s">
        <v>131</v>
      </c>
      <c r="I56" t="s">
        <v>131</v>
      </c>
    </row>
    <row r="57" spans="1:9" x14ac:dyDescent="0.25">
      <c r="A57" t="s">
        <v>417</v>
      </c>
      <c r="B57" t="s">
        <v>267</v>
      </c>
      <c r="C57" t="s">
        <v>268</v>
      </c>
      <c r="D57" t="s">
        <v>708</v>
      </c>
      <c r="E57" t="s">
        <v>360</v>
      </c>
      <c r="F57" t="s">
        <v>251</v>
      </c>
      <c r="G57" t="s">
        <v>195</v>
      </c>
      <c r="H57" t="s">
        <v>796</v>
      </c>
      <c r="I57" t="s">
        <v>812</v>
      </c>
    </row>
    <row r="58" spans="1:9" x14ac:dyDescent="0.25">
      <c r="A58" t="s">
        <v>270</v>
      </c>
      <c r="B58" t="s">
        <v>131</v>
      </c>
      <c r="C58" t="s">
        <v>131</v>
      </c>
      <c r="D58" t="s">
        <v>131</v>
      </c>
      <c r="E58" t="s">
        <v>131</v>
      </c>
      <c r="F58" t="s">
        <v>131</v>
      </c>
      <c r="G58" t="s">
        <v>131</v>
      </c>
      <c r="H58" t="s">
        <v>131</v>
      </c>
      <c r="I58" t="s">
        <v>131</v>
      </c>
    </row>
    <row r="59" spans="1:9" x14ac:dyDescent="0.25">
      <c r="A59" t="s">
        <v>418</v>
      </c>
      <c r="B59" t="s">
        <v>205</v>
      </c>
      <c r="C59" t="s">
        <v>231</v>
      </c>
      <c r="D59" t="s">
        <v>186</v>
      </c>
      <c r="E59" t="s">
        <v>213</v>
      </c>
      <c r="F59" t="s">
        <v>859</v>
      </c>
      <c r="G59" t="s">
        <v>680</v>
      </c>
      <c r="H59" t="s">
        <v>929</v>
      </c>
      <c r="I59" t="s">
        <v>797</v>
      </c>
    </row>
    <row r="60" spans="1:9" x14ac:dyDescent="0.25">
      <c r="A60" t="s">
        <v>419</v>
      </c>
      <c r="B60" t="s">
        <v>421</v>
      </c>
      <c r="C60" t="s">
        <v>384</v>
      </c>
      <c r="D60" t="s">
        <v>186</v>
      </c>
      <c r="E60" t="s">
        <v>218</v>
      </c>
      <c r="F60" t="s">
        <v>372</v>
      </c>
      <c r="G60" t="s">
        <v>859</v>
      </c>
      <c r="H60" t="s">
        <v>930</v>
      </c>
      <c r="I60" t="s">
        <v>904</v>
      </c>
    </row>
    <row r="61" spans="1:9" x14ac:dyDescent="0.25">
      <c r="A61" t="s">
        <v>274</v>
      </c>
      <c r="B61" t="s">
        <v>131</v>
      </c>
      <c r="C61" t="s">
        <v>131</v>
      </c>
      <c r="D61" t="s">
        <v>131</v>
      </c>
      <c r="E61" t="s">
        <v>131</v>
      </c>
      <c r="F61" t="s">
        <v>131</v>
      </c>
      <c r="G61" t="s">
        <v>131</v>
      </c>
      <c r="H61" t="s">
        <v>131</v>
      </c>
      <c r="I61" t="s">
        <v>131</v>
      </c>
    </row>
    <row r="62" spans="1:9" x14ac:dyDescent="0.25">
      <c r="A62" t="s">
        <v>422</v>
      </c>
      <c r="B62" t="s">
        <v>279</v>
      </c>
      <c r="C62" t="s">
        <v>189</v>
      </c>
      <c r="D62" t="s">
        <v>931</v>
      </c>
      <c r="E62" t="s">
        <v>310</v>
      </c>
      <c r="F62" t="s">
        <v>360</v>
      </c>
      <c r="G62" t="s">
        <v>360</v>
      </c>
      <c r="H62" t="s">
        <v>815</v>
      </c>
      <c r="I62" t="s">
        <v>732</v>
      </c>
    </row>
    <row r="63" spans="1:9" x14ac:dyDescent="0.25">
      <c r="A63" t="s">
        <v>425</v>
      </c>
      <c r="B63" t="s">
        <v>202</v>
      </c>
      <c r="C63" t="s">
        <v>202</v>
      </c>
      <c r="D63" t="s">
        <v>211</v>
      </c>
      <c r="E63" t="s">
        <v>238</v>
      </c>
      <c r="F63" t="s">
        <v>392</v>
      </c>
      <c r="G63" t="s">
        <v>392</v>
      </c>
      <c r="H63" t="s">
        <v>202</v>
      </c>
      <c r="I63" t="s">
        <v>202</v>
      </c>
    </row>
    <row r="64" spans="1:9" x14ac:dyDescent="0.25">
      <c r="A64" t="s">
        <v>281</v>
      </c>
      <c r="B64" t="s">
        <v>131</v>
      </c>
      <c r="C64" t="s">
        <v>131</v>
      </c>
      <c r="D64" t="s">
        <v>131</v>
      </c>
      <c r="E64" t="s">
        <v>131</v>
      </c>
      <c r="F64" t="s">
        <v>131</v>
      </c>
      <c r="G64" t="s">
        <v>131</v>
      </c>
      <c r="H64" t="s">
        <v>131</v>
      </c>
      <c r="I64" t="s">
        <v>131</v>
      </c>
    </row>
    <row r="65" spans="1:9" x14ac:dyDescent="0.25">
      <c r="A65" t="s">
        <v>429</v>
      </c>
      <c r="B65" t="s">
        <v>431</v>
      </c>
      <c r="C65" t="s">
        <v>350</v>
      </c>
      <c r="D65" t="s">
        <v>899</v>
      </c>
      <c r="E65" t="s">
        <v>358</v>
      </c>
      <c r="F65" t="s">
        <v>380</v>
      </c>
      <c r="G65" t="s">
        <v>380</v>
      </c>
      <c r="H65" t="s">
        <v>932</v>
      </c>
      <c r="I65" t="s">
        <v>817</v>
      </c>
    </row>
    <row r="66" spans="1:9" x14ac:dyDescent="0.25">
      <c r="A66" t="s">
        <v>285</v>
      </c>
      <c r="B66" t="s">
        <v>131</v>
      </c>
      <c r="C66" t="s">
        <v>131</v>
      </c>
      <c r="D66" t="s">
        <v>131</v>
      </c>
      <c r="E66" t="s">
        <v>131</v>
      </c>
      <c r="F66" t="s">
        <v>131</v>
      </c>
      <c r="G66" t="s">
        <v>131</v>
      </c>
      <c r="H66" t="s">
        <v>131</v>
      </c>
      <c r="I66" t="s">
        <v>131</v>
      </c>
    </row>
    <row r="67" spans="1:9" x14ac:dyDescent="0.25">
      <c r="A67" t="s">
        <v>432</v>
      </c>
      <c r="B67" t="s">
        <v>202</v>
      </c>
      <c r="C67" t="s">
        <v>202</v>
      </c>
      <c r="D67" t="s">
        <v>202</v>
      </c>
      <c r="E67" t="s">
        <v>202</v>
      </c>
      <c r="F67" t="s">
        <v>202</v>
      </c>
      <c r="G67" t="s">
        <v>202</v>
      </c>
      <c r="H67" t="s">
        <v>202</v>
      </c>
      <c r="I67" t="s">
        <v>202</v>
      </c>
    </row>
    <row r="68" spans="1:9" x14ac:dyDescent="0.25">
      <c r="A68" t="s">
        <v>433</v>
      </c>
      <c r="B68" t="s">
        <v>202</v>
      </c>
      <c r="C68" t="s">
        <v>202</v>
      </c>
      <c r="D68" t="s">
        <v>202</v>
      </c>
      <c r="E68" t="s">
        <v>202</v>
      </c>
      <c r="F68" t="s">
        <v>202</v>
      </c>
      <c r="G68" t="s">
        <v>202</v>
      </c>
      <c r="H68" t="s">
        <v>202</v>
      </c>
      <c r="I68" t="s">
        <v>202</v>
      </c>
    </row>
    <row r="69" spans="1:9" x14ac:dyDescent="0.25">
      <c r="A69" s="4" t="s">
        <v>288</v>
      </c>
      <c r="B69" s="4" t="s">
        <v>179</v>
      </c>
      <c r="C69" s="4" t="s">
        <v>188</v>
      </c>
      <c r="D69" s="4" t="s">
        <v>188</v>
      </c>
      <c r="E69" s="4" t="s">
        <v>680</v>
      </c>
      <c r="F69" s="4" t="s">
        <v>681</v>
      </c>
      <c r="G69" s="4" t="s">
        <v>193</v>
      </c>
      <c r="H69" s="4" t="s">
        <v>933</v>
      </c>
      <c r="I69" s="4" t="s">
        <v>812</v>
      </c>
    </row>
    <row r="70" spans="1:9" x14ac:dyDescent="0.25">
      <c r="A70" t="s">
        <v>290</v>
      </c>
      <c r="B70" t="s">
        <v>436</v>
      </c>
      <c r="C70" t="s">
        <v>437</v>
      </c>
      <c r="D70" t="s">
        <v>934</v>
      </c>
      <c r="E70" t="s">
        <v>935</v>
      </c>
      <c r="F70" t="s">
        <v>936</v>
      </c>
      <c r="G70" t="s">
        <v>937</v>
      </c>
      <c r="H70" t="s">
        <v>938</v>
      </c>
      <c r="I70" t="s">
        <v>939</v>
      </c>
    </row>
    <row r="72" spans="1:9" x14ac:dyDescent="0.25">
      <c r="A72" t="s">
        <v>158</v>
      </c>
    </row>
    <row r="73" spans="1:9" x14ac:dyDescent="0.25">
      <c r="A73" t="s">
        <v>940</v>
      </c>
    </row>
    <row r="74" spans="1:9" x14ac:dyDescent="0.25">
      <c r="A74" t="s">
        <v>298</v>
      </c>
    </row>
    <row r="75" spans="1:9" x14ac:dyDescent="0.25">
      <c r="A75" t="s">
        <v>299</v>
      </c>
    </row>
    <row r="76" spans="1:9" x14ac:dyDescent="0.25">
      <c r="A76" t="s">
        <v>783</v>
      </c>
    </row>
    <row r="77" spans="1:9" x14ac:dyDescent="0.25">
      <c r="A77" t="s">
        <v>784</v>
      </c>
    </row>
    <row r="78" spans="1:9" x14ac:dyDescent="0.25">
      <c r="A78" t="s">
        <v>785</v>
      </c>
    </row>
    <row r="79" spans="1:9" x14ac:dyDescent="0.25">
      <c r="A79" t="s">
        <v>786</v>
      </c>
    </row>
    <row r="80" spans="1:9" x14ac:dyDescent="0.25">
      <c r="A80" t="s">
        <v>441</v>
      </c>
    </row>
    <row r="82" spans="1:1" x14ac:dyDescent="0.25">
      <c r="A82" t="s">
        <v>162</v>
      </c>
    </row>
    <row r="83" spans="1:1" x14ac:dyDescent="0.25">
      <c r="A83" t="s">
        <v>302</v>
      </c>
    </row>
    <row r="84" spans="1:1" x14ac:dyDescent="0.25">
      <c r="A84" t="s">
        <v>668</v>
      </c>
    </row>
    <row r="85" spans="1:1" x14ac:dyDescent="0.25">
      <c r="A85" t="s">
        <v>669</v>
      </c>
    </row>
    <row r="86" spans="1:1" x14ac:dyDescent="0.25">
      <c r="A86" t="s">
        <v>670</v>
      </c>
    </row>
    <row r="88" spans="1:1" x14ac:dyDescent="0.25">
      <c r="A88" t="s">
        <v>165</v>
      </c>
    </row>
    <row r="89" spans="1:1" x14ac:dyDescent="0.25">
      <c r="A89" t="s">
        <v>442</v>
      </c>
    </row>
    <row r="90" spans="1:1" x14ac:dyDescent="0.25">
      <c r="A90" t="s">
        <v>304</v>
      </c>
    </row>
    <row r="91" spans="1:1" x14ac:dyDescent="0.25">
      <c r="A91" t="s">
        <v>443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91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32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177</v>
      </c>
      <c r="B3" t="s">
        <v>131</v>
      </c>
      <c r="C3" t="s">
        <v>131</v>
      </c>
      <c r="D3" t="s">
        <v>131</v>
      </c>
      <c r="E3" t="s">
        <v>131</v>
      </c>
      <c r="F3" t="s">
        <v>131</v>
      </c>
      <c r="G3" t="s">
        <v>131</v>
      </c>
      <c r="H3" t="s">
        <v>131</v>
      </c>
      <c r="I3" t="s">
        <v>131</v>
      </c>
    </row>
    <row r="4" spans="1:10" x14ac:dyDescent="0.25">
      <c r="A4" t="s">
        <v>306</v>
      </c>
      <c r="B4" t="s">
        <v>311</v>
      </c>
      <c r="C4" t="s">
        <v>269</v>
      </c>
      <c r="D4" t="s">
        <v>391</v>
      </c>
      <c r="E4" t="s">
        <v>341</v>
      </c>
      <c r="F4" t="s">
        <v>338</v>
      </c>
      <c r="G4" t="s">
        <v>384</v>
      </c>
      <c r="H4" t="s">
        <v>941</v>
      </c>
      <c r="I4" t="s">
        <v>903</v>
      </c>
    </row>
    <row r="5" spans="1:10" x14ac:dyDescent="0.25">
      <c r="A5" t="s">
        <v>312</v>
      </c>
      <c r="B5" t="s">
        <v>202</v>
      </c>
      <c r="C5" t="s">
        <v>202</v>
      </c>
      <c r="D5" t="s">
        <v>202</v>
      </c>
      <c r="E5" t="s">
        <v>202</v>
      </c>
      <c r="F5" t="s">
        <v>202</v>
      </c>
      <c r="G5" t="s">
        <v>202</v>
      </c>
      <c r="H5" t="s">
        <v>202</v>
      </c>
      <c r="I5" t="s">
        <v>202</v>
      </c>
    </row>
    <row r="6" spans="1:10" x14ac:dyDescent="0.25">
      <c r="A6" t="s">
        <v>315</v>
      </c>
      <c r="B6" t="s">
        <v>320</v>
      </c>
      <c r="C6" t="s">
        <v>195</v>
      </c>
      <c r="D6" t="s">
        <v>351</v>
      </c>
      <c r="E6" t="s">
        <v>392</v>
      </c>
      <c r="F6" t="s">
        <v>235</v>
      </c>
      <c r="G6" t="s">
        <v>242</v>
      </c>
      <c r="H6" t="s">
        <v>735</v>
      </c>
      <c r="I6" t="s">
        <v>827</v>
      </c>
    </row>
    <row r="7" spans="1:10" x14ac:dyDescent="0.25">
      <c r="A7" t="s">
        <v>321</v>
      </c>
      <c r="B7" t="s">
        <v>202</v>
      </c>
      <c r="C7" t="s">
        <v>202</v>
      </c>
      <c r="D7" t="s">
        <v>202</v>
      </c>
      <c r="E7" t="s">
        <v>716</v>
      </c>
      <c r="F7" t="s">
        <v>716</v>
      </c>
      <c r="G7" t="s">
        <v>190</v>
      </c>
      <c r="H7" t="s">
        <v>202</v>
      </c>
      <c r="I7" t="s">
        <v>202</v>
      </c>
    </row>
    <row r="8" spans="1:10" x14ac:dyDescent="0.25">
      <c r="A8" t="s">
        <v>184</v>
      </c>
      <c r="B8" t="s">
        <v>131</v>
      </c>
      <c r="C8" t="s">
        <v>131</v>
      </c>
      <c r="D8" t="s">
        <v>131</v>
      </c>
      <c r="E8" t="s">
        <v>131</v>
      </c>
      <c r="F8" t="s">
        <v>131</v>
      </c>
      <c r="G8" t="s">
        <v>131</v>
      </c>
      <c r="H8" t="s">
        <v>131</v>
      </c>
      <c r="I8" t="s">
        <v>131</v>
      </c>
    </row>
    <row r="9" spans="1:10" x14ac:dyDescent="0.25">
      <c r="A9" t="s">
        <v>323</v>
      </c>
      <c r="B9" t="s">
        <v>189</v>
      </c>
      <c r="C9" t="s">
        <v>190</v>
      </c>
      <c r="D9" t="s">
        <v>252</v>
      </c>
      <c r="E9" t="s">
        <v>190</v>
      </c>
      <c r="F9" t="s">
        <v>272</v>
      </c>
      <c r="G9" t="s">
        <v>137</v>
      </c>
      <c r="H9" t="s">
        <v>202</v>
      </c>
      <c r="I9" t="s">
        <v>202</v>
      </c>
    </row>
    <row r="10" spans="1:10" x14ac:dyDescent="0.25">
      <c r="A10" t="s">
        <v>191</v>
      </c>
      <c r="B10" t="s">
        <v>131</v>
      </c>
      <c r="C10" t="s">
        <v>131</v>
      </c>
      <c r="D10" t="s">
        <v>131</v>
      </c>
      <c r="E10" t="s">
        <v>131</v>
      </c>
      <c r="F10" t="s">
        <v>131</v>
      </c>
      <c r="G10" t="s">
        <v>131</v>
      </c>
      <c r="H10" t="s">
        <v>131</v>
      </c>
      <c r="I10" t="s">
        <v>131</v>
      </c>
    </row>
    <row r="11" spans="1:10" x14ac:dyDescent="0.25">
      <c r="A11" t="s">
        <v>325</v>
      </c>
      <c r="B11" t="s">
        <v>202</v>
      </c>
      <c r="C11" t="s">
        <v>202</v>
      </c>
      <c r="D11" t="s">
        <v>202</v>
      </c>
      <c r="E11" t="s">
        <v>202</v>
      </c>
      <c r="F11" t="s">
        <v>202</v>
      </c>
      <c r="G11" t="s">
        <v>202</v>
      </c>
      <c r="H11" t="s">
        <v>202</v>
      </c>
      <c r="I11" t="s">
        <v>202</v>
      </c>
    </row>
    <row r="12" spans="1:10" x14ac:dyDescent="0.25">
      <c r="A12" t="s">
        <v>328</v>
      </c>
      <c r="B12" t="s">
        <v>333</v>
      </c>
      <c r="C12" t="s">
        <v>235</v>
      </c>
      <c r="D12" t="s">
        <v>707</v>
      </c>
      <c r="E12" t="s">
        <v>344</v>
      </c>
      <c r="F12" t="s">
        <v>238</v>
      </c>
      <c r="G12" t="s">
        <v>268</v>
      </c>
      <c r="H12" t="s">
        <v>202</v>
      </c>
      <c r="I12" t="s">
        <v>202</v>
      </c>
    </row>
    <row r="13" spans="1:10" x14ac:dyDescent="0.25">
      <c r="A13" t="s">
        <v>334</v>
      </c>
      <c r="B13" t="s">
        <v>202</v>
      </c>
      <c r="C13" t="s">
        <v>202</v>
      </c>
      <c r="D13" t="s">
        <v>202</v>
      </c>
      <c r="E13" t="s">
        <v>202</v>
      </c>
      <c r="F13" t="s">
        <v>202</v>
      </c>
      <c r="G13" t="s">
        <v>202</v>
      </c>
      <c r="H13" t="s">
        <v>202</v>
      </c>
      <c r="I13" t="s">
        <v>202</v>
      </c>
    </row>
    <row r="14" spans="1:10" x14ac:dyDescent="0.25">
      <c r="A14" t="s">
        <v>339</v>
      </c>
      <c r="B14" t="s">
        <v>318</v>
      </c>
      <c r="C14" t="s">
        <v>252</v>
      </c>
      <c r="D14" t="s">
        <v>252</v>
      </c>
      <c r="E14" t="s">
        <v>332</v>
      </c>
      <c r="F14" t="s">
        <v>235</v>
      </c>
      <c r="G14" t="s">
        <v>190</v>
      </c>
      <c r="H14" t="s">
        <v>202</v>
      </c>
      <c r="I14" t="s">
        <v>202</v>
      </c>
    </row>
    <row r="15" spans="1:10" x14ac:dyDescent="0.25">
      <c r="A15" t="s">
        <v>343</v>
      </c>
      <c r="B15" t="s">
        <v>202</v>
      </c>
      <c r="C15" t="s">
        <v>202</v>
      </c>
      <c r="D15" t="s">
        <v>202</v>
      </c>
      <c r="E15" t="s">
        <v>202</v>
      </c>
      <c r="F15" t="s">
        <v>202</v>
      </c>
      <c r="G15" t="s">
        <v>202</v>
      </c>
      <c r="H15" t="s">
        <v>202</v>
      </c>
      <c r="I15" t="s">
        <v>202</v>
      </c>
    </row>
    <row r="16" spans="1:10" x14ac:dyDescent="0.25">
      <c r="A16" t="s">
        <v>345</v>
      </c>
      <c r="B16" t="s">
        <v>202</v>
      </c>
      <c r="C16" t="s">
        <v>202</v>
      </c>
      <c r="D16" t="s">
        <v>202</v>
      </c>
      <c r="E16" t="s">
        <v>202</v>
      </c>
      <c r="F16" t="s">
        <v>202</v>
      </c>
      <c r="G16" t="s">
        <v>202</v>
      </c>
      <c r="H16" t="s">
        <v>131</v>
      </c>
      <c r="I16" t="s">
        <v>202</v>
      </c>
    </row>
    <row r="17" spans="1:9" x14ac:dyDescent="0.25">
      <c r="A17" t="s">
        <v>198</v>
      </c>
      <c r="B17" t="s">
        <v>131</v>
      </c>
      <c r="C17" t="s">
        <v>131</v>
      </c>
      <c r="D17" t="s">
        <v>131</v>
      </c>
      <c r="E17" t="s">
        <v>131</v>
      </c>
      <c r="F17" t="s">
        <v>131</v>
      </c>
      <c r="G17" t="s">
        <v>131</v>
      </c>
      <c r="H17" t="s">
        <v>131</v>
      </c>
      <c r="I17" t="s">
        <v>131</v>
      </c>
    </row>
    <row r="18" spans="1:9" x14ac:dyDescent="0.25">
      <c r="A18" t="s">
        <v>348</v>
      </c>
      <c r="B18" t="s">
        <v>202</v>
      </c>
      <c r="C18" t="s">
        <v>202</v>
      </c>
      <c r="D18" t="s">
        <v>202</v>
      </c>
      <c r="E18" t="s">
        <v>202</v>
      </c>
      <c r="F18" t="s">
        <v>202</v>
      </c>
      <c r="G18" t="s">
        <v>202</v>
      </c>
      <c r="H18" t="s">
        <v>202</v>
      </c>
      <c r="I18" t="s">
        <v>202</v>
      </c>
    </row>
    <row r="19" spans="1:9" x14ac:dyDescent="0.25">
      <c r="A19" t="s">
        <v>352</v>
      </c>
      <c r="B19" t="s">
        <v>202</v>
      </c>
      <c r="C19" t="s">
        <v>202</v>
      </c>
      <c r="D19" t="s">
        <v>202</v>
      </c>
      <c r="E19" t="s">
        <v>202</v>
      </c>
      <c r="F19" t="s">
        <v>202</v>
      </c>
      <c r="G19" t="s">
        <v>202</v>
      </c>
      <c r="H19" t="s">
        <v>131</v>
      </c>
      <c r="I19" t="s">
        <v>202</v>
      </c>
    </row>
    <row r="20" spans="1:9" x14ac:dyDescent="0.25">
      <c r="A20" t="s">
        <v>203</v>
      </c>
      <c r="B20" t="s">
        <v>131</v>
      </c>
      <c r="C20" t="s">
        <v>131</v>
      </c>
      <c r="D20" t="s">
        <v>131</v>
      </c>
      <c r="E20" t="s">
        <v>131</v>
      </c>
      <c r="F20" t="s">
        <v>131</v>
      </c>
      <c r="G20" t="s">
        <v>131</v>
      </c>
      <c r="H20" t="s">
        <v>131</v>
      </c>
      <c r="I20" t="s">
        <v>131</v>
      </c>
    </row>
    <row r="21" spans="1:9" x14ac:dyDescent="0.25">
      <c r="A21" t="s">
        <v>353</v>
      </c>
      <c r="B21" t="s">
        <v>202</v>
      </c>
      <c r="C21" t="s">
        <v>337</v>
      </c>
      <c r="D21" t="s">
        <v>237</v>
      </c>
      <c r="E21" t="s">
        <v>233</v>
      </c>
      <c r="F21" t="s">
        <v>749</v>
      </c>
      <c r="G21" t="s">
        <v>190</v>
      </c>
      <c r="H21" t="s">
        <v>202</v>
      </c>
      <c r="I21" t="s">
        <v>202</v>
      </c>
    </row>
    <row r="22" spans="1:9" x14ac:dyDescent="0.25">
      <c r="A22" t="s">
        <v>355</v>
      </c>
      <c r="B22" t="s">
        <v>202</v>
      </c>
      <c r="C22" t="s">
        <v>202</v>
      </c>
      <c r="D22" t="s">
        <v>202</v>
      </c>
      <c r="E22" t="s">
        <v>202</v>
      </c>
      <c r="F22" t="s">
        <v>202</v>
      </c>
      <c r="G22" t="s">
        <v>202</v>
      </c>
      <c r="H22" t="s">
        <v>202</v>
      </c>
      <c r="I22" t="s">
        <v>202</v>
      </c>
    </row>
    <row r="23" spans="1:9" x14ac:dyDescent="0.25">
      <c r="A23" t="s">
        <v>209</v>
      </c>
      <c r="B23" t="s">
        <v>131</v>
      </c>
      <c r="C23" t="s">
        <v>131</v>
      </c>
      <c r="D23" t="s">
        <v>131</v>
      </c>
      <c r="E23" t="s">
        <v>131</v>
      </c>
      <c r="F23" t="s">
        <v>131</v>
      </c>
      <c r="G23" t="s">
        <v>131</v>
      </c>
      <c r="H23" t="s">
        <v>131</v>
      </c>
      <c r="I23" t="s">
        <v>131</v>
      </c>
    </row>
    <row r="24" spans="1:9" x14ac:dyDescent="0.25">
      <c r="A24" t="s">
        <v>359</v>
      </c>
      <c r="B24" t="s">
        <v>194</v>
      </c>
      <c r="C24" t="s">
        <v>215</v>
      </c>
      <c r="D24" t="s">
        <v>240</v>
      </c>
      <c r="E24" t="s">
        <v>269</v>
      </c>
      <c r="F24" t="s">
        <v>229</v>
      </c>
      <c r="G24" t="s">
        <v>221</v>
      </c>
      <c r="H24" t="s">
        <v>942</v>
      </c>
      <c r="I24" t="s">
        <v>943</v>
      </c>
    </row>
    <row r="25" spans="1:9" x14ac:dyDescent="0.25">
      <c r="A25" t="s">
        <v>361</v>
      </c>
      <c r="B25" t="s">
        <v>273</v>
      </c>
      <c r="C25" t="s">
        <v>347</v>
      </c>
      <c r="D25" t="s">
        <v>190</v>
      </c>
      <c r="E25" t="s">
        <v>862</v>
      </c>
      <c r="F25" t="s">
        <v>238</v>
      </c>
      <c r="G25" t="s">
        <v>238</v>
      </c>
      <c r="H25" t="s">
        <v>202</v>
      </c>
      <c r="I25" t="s">
        <v>202</v>
      </c>
    </row>
    <row r="26" spans="1:9" x14ac:dyDescent="0.25">
      <c r="A26" t="s">
        <v>216</v>
      </c>
      <c r="B26" t="s">
        <v>131</v>
      </c>
      <c r="C26" t="s">
        <v>131</v>
      </c>
      <c r="D26" t="s">
        <v>131</v>
      </c>
      <c r="E26" t="s">
        <v>131</v>
      </c>
      <c r="F26" t="s">
        <v>131</v>
      </c>
      <c r="G26" t="s">
        <v>131</v>
      </c>
      <c r="H26" t="s">
        <v>131</v>
      </c>
      <c r="I26" t="s">
        <v>131</v>
      </c>
    </row>
    <row r="27" spans="1:9" x14ac:dyDescent="0.25">
      <c r="A27" t="s">
        <v>363</v>
      </c>
      <c r="B27" t="s">
        <v>215</v>
      </c>
      <c r="C27" t="s">
        <v>221</v>
      </c>
      <c r="D27" t="s">
        <v>268</v>
      </c>
      <c r="E27" t="s">
        <v>213</v>
      </c>
      <c r="F27" t="s">
        <v>749</v>
      </c>
      <c r="G27" t="s">
        <v>218</v>
      </c>
      <c r="H27" t="s">
        <v>830</v>
      </c>
      <c r="I27" t="s">
        <v>831</v>
      </c>
    </row>
    <row r="28" spans="1:9" x14ac:dyDescent="0.25">
      <c r="A28" t="s">
        <v>222</v>
      </c>
      <c r="B28" t="s">
        <v>131</v>
      </c>
      <c r="C28" t="s">
        <v>131</v>
      </c>
      <c r="D28" t="s">
        <v>131</v>
      </c>
      <c r="E28" t="s">
        <v>131</v>
      </c>
      <c r="F28" t="s">
        <v>131</v>
      </c>
      <c r="G28" t="s">
        <v>131</v>
      </c>
      <c r="H28" t="s">
        <v>131</v>
      </c>
      <c r="I28" t="s">
        <v>131</v>
      </c>
    </row>
    <row r="29" spans="1:9" x14ac:dyDescent="0.25">
      <c r="A29" t="s">
        <v>367</v>
      </c>
      <c r="B29" t="s">
        <v>202</v>
      </c>
      <c r="C29" t="s">
        <v>202</v>
      </c>
      <c r="D29" t="s">
        <v>202</v>
      </c>
      <c r="E29" t="s">
        <v>202</v>
      </c>
      <c r="F29" t="s">
        <v>202</v>
      </c>
      <c r="G29" t="s">
        <v>202</v>
      </c>
      <c r="H29" t="s">
        <v>202</v>
      </c>
      <c r="I29" t="s">
        <v>202</v>
      </c>
    </row>
    <row r="30" spans="1:9" x14ac:dyDescent="0.25">
      <c r="A30" t="s">
        <v>227</v>
      </c>
      <c r="B30" t="s">
        <v>131</v>
      </c>
      <c r="C30" t="s">
        <v>131</v>
      </c>
      <c r="D30" t="s">
        <v>131</v>
      </c>
      <c r="E30" t="s">
        <v>131</v>
      </c>
      <c r="F30" t="s">
        <v>131</v>
      </c>
      <c r="G30" t="s">
        <v>131</v>
      </c>
      <c r="H30" t="s">
        <v>131</v>
      </c>
      <c r="I30" t="s">
        <v>131</v>
      </c>
    </row>
    <row r="31" spans="1:9" x14ac:dyDescent="0.25">
      <c r="A31" t="s">
        <v>368</v>
      </c>
      <c r="B31" t="s">
        <v>202</v>
      </c>
      <c r="C31" t="s">
        <v>202</v>
      </c>
      <c r="D31" t="s">
        <v>202</v>
      </c>
      <c r="E31" t="s">
        <v>202</v>
      </c>
      <c r="F31" t="s">
        <v>202</v>
      </c>
      <c r="G31" t="s">
        <v>202</v>
      </c>
      <c r="H31" t="s">
        <v>202</v>
      </c>
      <c r="I31" t="s">
        <v>202</v>
      </c>
    </row>
    <row r="32" spans="1:9" x14ac:dyDescent="0.25">
      <c r="A32" t="s">
        <v>232</v>
      </c>
      <c r="B32" t="s">
        <v>131</v>
      </c>
      <c r="C32" t="s">
        <v>131</v>
      </c>
      <c r="D32" t="s">
        <v>131</v>
      </c>
      <c r="E32" t="s">
        <v>131</v>
      </c>
      <c r="F32" t="s">
        <v>131</v>
      </c>
      <c r="G32" t="s">
        <v>131</v>
      </c>
      <c r="H32" t="s">
        <v>131</v>
      </c>
      <c r="I32" t="s">
        <v>131</v>
      </c>
    </row>
    <row r="33" spans="1:9" x14ac:dyDescent="0.25">
      <c r="A33" t="s">
        <v>369</v>
      </c>
      <c r="B33" t="s">
        <v>202</v>
      </c>
      <c r="C33" t="s">
        <v>202</v>
      </c>
      <c r="D33" t="s">
        <v>202</v>
      </c>
      <c r="E33" t="s">
        <v>202</v>
      </c>
      <c r="F33" t="s">
        <v>202</v>
      </c>
      <c r="G33" t="s">
        <v>202</v>
      </c>
      <c r="H33" t="s">
        <v>202</v>
      </c>
      <c r="I33" t="s">
        <v>202</v>
      </c>
    </row>
    <row r="34" spans="1:9" x14ac:dyDescent="0.25">
      <c r="A34" t="s">
        <v>236</v>
      </c>
      <c r="B34" t="s">
        <v>131</v>
      </c>
      <c r="C34" t="s">
        <v>131</v>
      </c>
      <c r="D34" t="s">
        <v>131</v>
      </c>
      <c r="E34" t="s">
        <v>131</v>
      </c>
      <c r="F34" t="s">
        <v>131</v>
      </c>
      <c r="G34" t="s">
        <v>131</v>
      </c>
      <c r="H34" t="s">
        <v>131</v>
      </c>
      <c r="I34" t="s">
        <v>131</v>
      </c>
    </row>
    <row r="35" spans="1:9" x14ac:dyDescent="0.25">
      <c r="A35" t="s">
        <v>370</v>
      </c>
      <c r="B35" t="s">
        <v>202</v>
      </c>
      <c r="C35" t="s">
        <v>202</v>
      </c>
      <c r="D35" t="s">
        <v>202</v>
      </c>
      <c r="E35" t="s">
        <v>202</v>
      </c>
      <c r="F35" t="s">
        <v>202</v>
      </c>
      <c r="G35" t="s">
        <v>202</v>
      </c>
      <c r="H35" t="s">
        <v>202</v>
      </c>
      <c r="I35" t="s">
        <v>202</v>
      </c>
    </row>
    <row r="36" spans="1:9" x14ac:dyDescent="0.25">
      <c r="A36" t="s">
        <v>239</v>
      </c>
      <c r="B36" t="s">
        <v>131</v>
      </c>
      <c r="C36" t="s">
        <v>131</v>
      </c>
      <c r="D36" t="s">
        <v>131</v>
      </c>
      <c r="E36" t="s">
        <v>131</v>
      </c>
      <c r="F36" t="s">
        <v>131</v>
      </c>
      <c r="G36" t="s">
        <v>131</v>
      </c>
      <c r="H36" t="s">
        <v>131</v>
      </c>
      <c r="I36" t="s">
        <v>131</v>
      </c>
    </row>
    <row r="37" spans="1:9" x14ac:dyDescent="0.25">
      <c r="A37" t="s">
        <v>371</v>
      </c>
      <c r="B37" t="s">
        <v>202</v>
      </c>
      <c r="C37" t="s">
        <v>202</v>
      </c>
      <c r="D37" t="s">
        <v>202</v>
      </c>
      <c r="E37" t="s">
        <v>202</v>
      </c>
      <c r="F37" t="s">
        <v>202</v>
      </c>
      <c r="G37" t="s">
        <v>202</v>
      </c>
      <c r="H37" t="s">
        <v>202</v>
      </c>
      <c r="I37" t="s">
        <v>202</v>
      </c>
    </row>
    <row r="38" spans="1:9" x14ac:dyDescent="0.25">
      <c r="A38" t="s">
        <v>375</v>
      </c>
      <c r="B38" t="s">
        <v>202</v>
      </c>
      <c r="C38" t="s">
        <v>202</v>
      </c>
      <c r="D38" t="s">
        <v>202</v>
      </c>
      <c r="E38" t="s">
        <v>202</v>
      </c>
      <c r="F38" t="s">
        <v>202</v>
      </c>
      <c r="G38" t="s">
        <v>202</v>
      </c>
      <c r="H38" t="s">
        <v>202</v>
      </c>
      <c r="I38" t="s">
        <v>202</v>
      </c>
    </row>
    <row r="39" spans="1:9" x14ac:dyDescent="0.25">
      <c r="A39" t="s">
        <v>244</v>
      </c>
      <c r="B39" t="s">
        <v>131</v>
      </c>
      <c r="C39" t="s">
        <v>131</v>
      </c>
      <c r="D39" t="s">
        <v>131</v>
      </c>
      <c r="E39" t="s">
        <v>131</v>
      </c>
      <c r="F39" t="s">
        <v>131</v>
      </c>
      <c r="G39" t="s">
        <v>131</v>
      </c>
      <c r="H39" t="s">
        <v>131</v>
      </c>
      <c r="I39" t="s">
        <v>131</v>
      </c>
    </row>
    <row r="40" spans="1:9" x14ac:dyDescent="0.25">
      <c r="A40" t="s">
        <v>376</v>
      </c>
      <c r="B40" t="s">
        <v>156</v>
      </c>
      <c r="C40" t="s">
        <v>231</v>
      </c>
      <c r="D40" t="s">
        <v>201</v>
      </c>
      <c r="E40" t="s">
        <v>358</v>
      </c>
      <c r="F40" t="s">
        <v>195</v>
      </c>
      <c r="G40" t="s">
        <v>694</v>
      </c>
      <c r="H40" t="s">
        <v>944</v>
      </c>
      <c r="I40" t="s">
        <v>810</v>
      </c>
    </row>
    <row r="41" spans="1:9" x14ac:dyDescent="0.25">
      <c r="A41" t="s">
        <v>381</v>
      </c>
      <c r="B41" t="s">
        <v>202</v>
      </c>
      <c r="C41" t="s">
        <v>202</v>
      </c>
      <c r="D41" t="s">
        <v>202</v>
      </c>
      <c r="E41" t="s">
        <v>202</v>
      </c>
      <c r="F41" t="s">
        <v>202</v>
      </c>
      <c r="G41" t="s">
        <v>202</v>
      </c>
      <c r="H41" t="s">
        <v>131</v>
      </c>
      <c r="I41" t="s">
        <v>131</v>
      </c>
    </row>
    <row r="42" spans="1:9" x14ac:dyDescent="0.25">
      <c r="A42" t="s">
        <v>382</v>
      </c>
      <c r="B42" t="s">
        <v>202</v>
      </c>
      <c r="C42" t="s">
        <v>202</v>
      </c>
      <c r="D42" t="s">
        <v>202</v>
      </c>
      <c r="E42" t="s">
        <v>202</v>
      </c>
      <c r="F42" t="s">
        <v>202</v>
      </c>
      <c r="G42" t="s">
        <v>202</v>
      </c>
      <c r="H42" t="s">
        <v>202</v>
      </c>
      <c r="I42" t="s">
        <v>202</v>
      </c>
    </row>
    <row r="43" spans="1:9" x14ac:dyDescent="0.25">
      <c r="A43" t="s">
        <v>249</v>
      </c>
      <c r="B43" t="s">
        <v>131</v>
      </c>
      <c r="C43" t="s">
        <v>131</v>
      </c>
      <c r="D43" t="s">
        <v>131</v>
      </c>
      <c r="E43" t="s">
        <v>131</v>
      </c>
      <c r="F43" t="s">
        <v>131</v>
      </c>
      <c r="G43" t="s">
        <v>131</v>
      </c>
      <c r="H43" t="s">
        <v>131</v>
      </c>
      <c r="I43" t="s">
        <v>131</v>
      </c>
    </row>
    <row r="44" spans="1:9" x14ac:dyDescent="0.25">
      <c r="A44" t="s">
        <v>386</v>
      </c>
      <c r="B44" t="s">
        <v>202</v>
      </c>
      <c r="C44" t="s">
        <v>202</v>
      </c>
      <c r="D44" t="s">
        <v>202</v>
      </c>
      <c r="E44" t="s">
        <v>202</v>
      </c>
      <c r="F44" t="s">
        <v>202</v>
      </c>
      <c r="G44" t="s">
        <v>202</v>
      </c>
      <c r="H44" t="s">
        <v>202</v>
      </c>
      <c r="I44" t="s">
        <v>202</v>
      </c>
    </row>
    <row r="45" spans="1:9" x14ac:dyDescent="0.25">
      <c r="A45" t="s">
        <v>389</v>
      </c>
      <c r="B45" t="s">
        <v>318</v>
      </c>
      <c r="C45" t="s">
        <v>393</v>
      </c>
      <c r="D45" t="s">
        <v>945</v>
      </c>
      <c r="E45" t="s">
        <v>318</v>
      </c>
      <c r="F45" t="s">
        <v>681</v>
      </c>
      <c r="G45" t="s">
        <v>268</v>
      </c>
      <c r="H45" t="s">
        <v>830</v>
      </c>
      <c r="I45" t="s">
        <v>202</v>
      </c>
    </row>
    <row r="46" spans="1:9" x14ac:dyDescent="0.25">
      <c r="A46" t="s">
        <v>394</v>
      </c>
      <c r="B46" t="s">
        <v>202</v>
      </c>
      <c r="C46" t="s">
        <v>202</v>
      </c>
      <c r="D46" t="s">
        <v>202</v>
      </c>
      <c r="E46" t="s">
        <v>202</v>
      </c>
      <c r="F46" t="s">
        <v>202</v>
      </c>
      <c r="G46" t="s">
        <v>202</v>
      </c>
      <c r="H46" t="s">
        <v>202</v>
      </c>
      <c r="I46" t="s">
        <v>202</v>
      </c>
    </row>
    <row r="47" spans="1:9" x14ac:dyDescent="0.25">
      <c r="A47" t="s">
        <v>397</v>
      </c>
      <c r="B47" t="s">
        <v>202</v>
      </c>
      <c r="C47" t="s">
        <v>202</v>
      </c>
      <c r="D47" t="s">
        <v>202</v>
      </c>
      <c r="E47" t="s">
        <v>202</v>
      </c>
      <c r="F47" t="s">
        <v>202</v>
      </c>
      <c r="G47" t="s">
        <v>202</v>
      </c>
      <c r="H47" t="s">
        <v>202</v>
      </c>
      <c r="I47" t="s">
        <v>202</v>
      </c>
    </row>
    <row r="48" spans="1:9" x14ac:dyDescent="0.25">
      <c r="A48" t="s">
        <v>398</v>
      </c>
      <c r="B48" t="s">
        <v>202</v>
      </c>
      <c r="C48" t="s">
        <v>202</v>
      </c>
      <c r="D48" t="s">
        <v>202</v>
      </c>
      <c r="E48" t="s">
        <v>202</v>
      </c>
      <c r="F48" t="s">
        <v>202</v>
      </c>
      <c r="G48" t="s">
        <v>202</v>
      </c>
      <c r="H48" t="s">
        <v>202</v>
      </c>
      <c r="I48" t="s">
        <v>202</v>
      </c>
    </row>
    <row r="49" spans="1:9" x14ac:dyDescent="0.25">
      <c r="A49" t="s">
        <v>401</v>
      </c>
      <c r="B49" t="s">
        <v>202</v>
      </c>
      <c r="C49" t="s">
        <v>202</v>
      </c>
      <c r="D49" t="s">
        <v>202</v>
      </c>
      <c r="E49" t="s">
        <v>202</v>
      </c>
      <c r="F49" t="s">
        <v>202</v>
      </c>
      <c r="G49" t="s">
        <v>202</v>
      </c>
      <c r="H49" t="s">
        <v>202</v>
      </c>
      <c r="I49" t="s">
        <v>202</v>
      </c>
    </row>
    <row r="50" spans="1:9" x14ac:dyDescent="0.25">
      <c r="A50" t="s">
        <v>254</v>
      </c>
      <c r="B50" t="s">
        <v>131</v>
      </c>
      <c r="C50" t="s">
        <v>131</v>
      </c>
      <c r="D50" t="s">
        <v>131</v>
      </c>
      <c r="E50" t="s">
        <v>131</v>
      </c>
      <c r="F50" t="s">
        <v>131</v>
      </c>
      <c r="G50" t="s">
        <v>131</v>
      </c>
      <c r="H50" t="s">
        <v>131</v>
      </c>
      <c r="I50" t="s">
        <v>131</v>
      </c>
    </row>
    <row r="51" spans="1:9" x14ac:dyDescent="0.25">
      <c r="A51" t="s">
        <v>405</v>
      </c>
      <c r="B51" t="s">
        <v>202</v>
      </c>
      <c r="C51" t="s">
        <v>202</v>
      </c>
      <c r="D51" t="s">
        <v>415</v>
      </c>
      <c r="E51" t="s">
        <v>202</v>
      </c>
      <c r="F51" t="s">
        <v>225</v>
      </c>
      <c r="G51" t="s">
        <v>156</v>
      </c>
      <c r="H51" t="s">
        <v>202</v>
      </c>
      <c r="I51" t="s">
        <v>202</v>
      </c>
    </row>
    <row r="52" spans="1:9" x14ac:dyDescent="0.25">
      <c r="A52" t="s">
        <v>408</v>
      </c>
      <c r="B52" t="s">
        <v>412</v>
      </c>
      <c r="C52" t="s">
        <v>141</v>
      </c>
      <c r="D52" t="s">
        <v>379</v>
      </c>
      <c r="E52" t="s">
        <v>207</v>
      </c>
      <c r="F52" t="s">
        <v>252</v>
      </c>
      <c r="G52" t="s">
        <v>946</v>
      </c>
      <c r="H52" t="s">
        <v>941</v>
      </c>
      <c r="I52" t="s">
        <v>925</v>
      </c>
    </row>
    <row r="53" spans="1:9" x14ac:dyDescent="0.25">
      <c r="A53" t="s">
        <v>413</v>
      </c>
      <c r="B53" t="s">
        <v>415</v>
      </c>
      <c r="C53" t="s">
        <v>202</v>
      </c>
      <c r="D53" t="s">
        <v>188</v>
      </c>
      <c r="E53" t="s">
        <v>258</v>
      </c>
      <c r="F53" t="s">
        <v>310</v>
      </c>
      <c r="G53" t="s">
        <v>238</v>
      </c>
      <c r="H53" t="s">
        <v>202</v>
      </c>
      <c r="I53" t="s">
        <v>202</v>
      </c>
    </row>
    <row r="54" spans="1:9" x14ac:dyDescent="0.25">
      <c r="A54" t="s">
        <v>260</v>
      </c>
      <c r="B54" t="s">
        <v>131</v>
      </c>
      <c r="C54" t="s">
        <v>131</v>
      </c>
      <c r="D54" t="s">
        <v>131</v>
      </c>
      <c r="E54" t="s">
        <v>131</v>
      </c>
      <c r="F54" t="s">
        <v>131</v>
      </c>
      <c r="G54" t="s">
        <v>131</v>
      </c>
      <c r="H54" t="s">
        <v>131</v>
      </c>
      <c r="I54" t="s">
        <v>131</v>
      </c>
    </row>
    <row r="55" spans="1:9" x14ac:dyDescent="0.25">
      <c r="A55" t="s">
        <v>416</v>
      </c>
      <c r="B55" t="s">
        <v>202</v>
      </c>
      <c r="C55" t="s">
        <v>202</v>
      </c>
      <c r="D55" t="s">
        <v>202</v>
      </c>
      <c r="E55" t="s">
        <v>202</v>
      </c>
      <c r="F55" t="s">
        <v>202</v>
      </c>
      <c r="G55" t="s">
        <v>202</v>
      </c>
      <c r="H55" t="s">
        <v>202</v>
      </c>
      <c r="I55" t="s">
        <v>202</v>
      </c>
    </row>
    <row r="56" spans="1:9" x14ac:dyDescent="0.25">
      <c r="A56" t="s">
        <v>265</v>
      </c>
      <c r="B56" t="s">
        <v>131</v>
      </c>
      <c r="C56" t="s">
        <v>131</v>
      </c>
      <c r="D56" t="s">
        <v>131</v>
      </c>
      <c r="E56" t="s">
        <v>131</v>
      </c>
      <c r="F56" t="s">
        <v>131</v>
      </c>
      <c r="G56" t="s">
        <v>131</v>
      </c>
      <c r="H56" t="s">
        <v>131</v>
      </c>
      <c r="I56" t="s">
        <v>131</v>
      </c>
    </row>
    <row r="57" spans="1:9" x14ac:dyDescent="0.25">
      <c r="A57" t="s">
        <v>417</v>
      </c>
      <c r="B57" t="s">
        <v>269</v>
      </c>
      <c r="C57" t="s">
        <v>217</v>
      </c>
      <c r="D57" t="s">
        <v>242</v>
      </c>
      <c r="E57" t="s">
        <v>229</v>
      </c>
      <c r="F57" t="s">
        <v>360</v>
      </c>
      <c r="G57" t="s">
        <v>360</v>
      </c>
      <c r="H57" t="s">
        <v>836</v>
      </c>
      <c r="I57" t="s">
        <v>837</v>
      </c>
    </row>
    <row r="58" spans="1:9" x14ac:dyDescent="0.25">
      <c r="A58" t="s">
        <v>270</v>
      </c>
      <c r="B58" t="s">
        <v>131</v>
      </c>
      <c r="C58" t="s">
        <v>131</v>
      </c>
      <c r="D58" t="s">
        <v>131</v>
      </c>
      <c r="E58" t="s">
        <v>131</v>
      </c>
      <c r="F58" t="s">
        <v>131</v>
      </c>
      <c r="G58" t="s">
        <v>131</v>
      </c>
      <c r="H58" t="s">
        <v>131</v>
      </c>
      <c r="I58" t="s">
        <v>131</v>
      </c>
    </row>
    <row r="59" spans="1:9" x14ac:dyDescent="0.25">
      <c r="A59" t="s">
        <v>418</v>
      </c>
      <c r="B59" t="s">
        <v>273</v>
      </c>
      <c r="C59" t="s">
        <v>202</v>
      </c>
      <c r="D59" t="s">
        <v>252</v>
      </c>
      <c r="E59" t="s">
        <v>264</v>
      </c>
      <c r="F59" t="s">
        <v>235</v>
      </c>
      <c r="G59" t="s">
        <v>332</v>
      </c>
      <c r="H59" t="s">
        <v>202</v>
      </c>
      <c r="I59" t="s">
        <v>202</v>
      </c>
    </row>
    <row r="60" spans="1:9" x14ac:dyDescent="0.25">
      <c r="A60" t="s">
        <v>419</v>
      </c>
      <c r="B60" t="s">
        <v>131</v>
      </c>
      <c r="C60" t="s">
        <v>131</v>
      </c>
      <c r="D60" t="s">
        <v>131</v>
      </c>
      <c r="E60" t="s">
        <v>131</v>
      </c>
      <c r="F60" t="s">
        <v>131</v>
      </c>
      <c r="G60" t="s">
        <v>131</v>
      </c>
      <c r="H60" t="s">
        <v>131</v>
      </c>
      <c r="I60" t="s">
        <v>131</v>
      </c>
    </row>
    <row r="61" spans="1:9" x14ac:dyDescent="0.25">
      <c r="A61" t="s">
        <v>274</v>
      </c>
      <c r="B61" t="s">
        <v>131</v>
      </c>
      <c r="C61" t="s">
        <v>131</v>
      </c>
      <c r="D61" t="s">
        <v>131</v>
      </c>
      <c r="E61" t="s">
        <v>131</v>
      </c>
      <c r="F61" t="s">
        <v>131</v>
      </c>
      <c r="G61" t="s">
        <v>131</v>
      </c>
      <c r="H61" t="s">
        <v>131</v>
      </c>
      <c r="I61" t="s">
        <v>131</v>
      </c>
    </row>
    <row r="62" spans="1:9" x14ac:dyDescent="0.25">
      <c r="A62" t="s">
        <v>422</v>
      </c>
      <c r="B62" t="s">
        <v>424</v>
      </c>
      <c r="C62" t="s">
        <v>333</v>
      </c>
      <c r="D62" t="s">
        <v>320</v>
      </c>
      <c r="E62" t="s">
        <v>319</v>
      </c>
      <c r="F62" t="s">
        <v>225</v>
      </c>
      <c r="G62" t="s">
        <v>156</v>
      </c>
      <c r="H62" t="s">
        <v>202</v>
      </c>
      <c r="I62" t="s">
        <v>202</v>
      </c>
    </row>
    <row r="63" spans="1:9" x14ac:dyDescent="0.25">
      <c r="A63" t="s">
        <v>425</v>
      </c>
      <c r="B63" t="s">
        <v>427</v>
      </c>
      <c r="C63" t="s">
        <v>428</v>
      </c>
      <c r="D63" t="s">
        <v>756</v>
      </c>
      <c r="E63" t="s">
        <v>774</v>
      </c>
      <c r="F63" t="s">
        <v>190</v>
      </c>
      <c r="G63" t="s">
        <v>188</v>
      </c>
      <c r="H63" t="s">
        <v>202</v>
      </c>
      <c r="I63" t="s">
        <v>202</v>
      </c>
    </row>
    <row r="64" spans="1:9" x14ac:dyDescent="0.25">
      <c r="A64" t="s">
        <v>281</v>
      </c>
      <c r="B64" t="s">
        <v>131</v>
      </c>
      <c r="C64" t="s">
        <v>131</v>
      </c>
      <c r="D64" t="s">
        <v>131</v>
      </c>
      <c r="E64" t="s">
        <v>131</v>
      </c>
      <c r="F64" t="s">
        <v>131</v>
      </c>
      <c r="G64" t="s">
        <v>131</v>
      </c>
      <c r="H64" t="s">
        <v>131</v>
      </c>
      <c r="I64" t="s">
        <v>131</v>
      </c>
    </row>
    <row r="65" spans="1:9" x14ac:dyDescent="0.25">
      <c r="A65" t="s">
        <v>429</v>
      </c>
      <c r="B65" t="s">
        <v>284</v>
      </c>
      <c r="C65" t="s">
        <v>225</v>
      </c>
      <c r="D65" t="s">
        <v>217</v>
      </c>
      <c r="E65" t="s">
        <v>195</v>
      </c>
      <c r="F65" t="s">
        <v>213</v>
      </c>
      <c r="G65" t="s">
        <v>156</v>
      </c>
      <c r="H65" t="s">
        <v>202</v>
      </c>
      <c r="I65" t="s">
        <v>202</v>
      </c>
    </row>
    <row r="66" spans="1:9" x14ac:dyDescent="0.25">
      <c r="A66" t="s">
        <v>285</v>
      </c>
      <c r="B66" t="s">
        <v>131</v>
      </c>
      <c r="C66" t="s">
        <v>131</v>
      </c>
      <c r="D66" t="s">
        <v>131</v>
      </c>
      <c r="E66" t="s">
        <v>131</v>
      </c>
      <c r="F66" t="s">
        <v>131</v>
      </c>
      <c r="G66" t="s">
        <v>131</v>
      </c>
      <c r="H66" t="s">
        <v>131</v>
      </c>
      <c r="I66" t="s">
        <v>131</v>
      </c>
    </row>
    <row r="67" spans="1:9" x14ac:dyDescent="0.25">
      <c r="A67" t="s">
        <v>432</v>
      </c>
      <c r="B67" t="s">
        <v>131</v>
      </c>
      <c r="C67" t="s">
        <v>131</v>
      </c>
      <c r="D67" t="s">
        <v>131</v>
      </c>
      <c r="E67" t="s">
        <v>131</v>
      </c>
      <c r="F67" t="s">
        <v>131</v>
      </c>
      <c r="G67" t="s">
        <v>131</v>
      </c>
      <c r="H67" t="s">
        <v>131</v>
      </c>
      <c r="I67" t="s">
        <v>131</v>
      </c>
    </row>
    <row r="68" spans="1:9" x14ac:dyDescent="0.25">
      <c r="A68" t="s">
        <v>433</v>
      </c>
      <c r="B68" t="s">
        <v>202</v>
      </c>
      <c r="C68" t="s">
        <v>202</v>
      </c>
      <c r="D68" t="s">
        <v>202</v>
      </c>
      <c r="E68" t="s">
        <v>202</v>
      </c>
      <c r="F68" t="s">
        <v>202</v>
      </c>
      <c r="G68" t="s">
        <v>202</v>
      </c>
      <c r="H68" t="s">
        <v>202</v>
      </c>
      <c r="I68" t="s">
        <v>202</v>
      </c>
    </row>
    <row r="69" spans="1:9" x14ac:dyDescent="0.25">
      <c r="A69" s="4" t="s">
        <v>288</v>
      </c>
      <c r="B69" s="4" t="s">
        <v>289</v>
      </c>
      <c r="C69" s="4" t="s">
        <v>237</v>
      </c>
      <c r="D69" s="4" t="s">
        <v>251</v>
      </c>
      <c r="E69" s="4" t="s">
        <v>183</v>
      </c>
      <c r="F69" s="4" t="s">
        <v>392</v>
      </c>
      <c r="G69" s="4" t="s">
        <v>272</v>
      </c>
      <c r="H69" s="4" t="s">
        <v>789</v>
      </c>
      <c r="I69" s="4" t="s">
        <v>801</v>
      </c>
    </row>
    <row r="70" spans="1:9" x14ac:dyDescent="0.25">
      <c r="A70" t="s">
        <v>290</v>
      </c>
      <c r="B70" t="s">
        <v>438</v>
      </c>
      <c r="C70" t="s">
        <v>439</v>
      </c>
      <c r="D70" t="s">
        <v>947</v>
      </c>
      <c r="E70" t="s">
        <v>948</v>
      </c>
      <c r="F70" t="s">
        <v>949</v>
      </c>
      <c r="G70" t="s">
        <v>950</v>
      </c>
      <c r="H70" t="s">
        <v>951</v>
      </c>
      <c r="I70" t="s">
        <v>952</v>
      </c>
    </row>
    <row r="72" spans="1:9" x14ac:dyDescent="0.25">
      <c r="A72" t="s">
        <v>158</v>
      </c>
    </row>
    <row r="73" spans="1:9" x14ac:dyDescent="0.25">
      <c r="A73" t="s">
        <v>953</v>
      </c>
    </row>
    <row r="74" spans="1:9" x14ac:dyDescent="0.25">
      <c r="A74" t="s">
        <v>298</v>
      </c>
    </row>
    <row r="75" spans="1:9" x14ac:dyDescent="0.25">
      <c r="A75" t="s">
        <v>299</v>
      </c>
    </row>
    <row r="76" spans="1:9" x14ac:dyDescent="0.25">
      <c r="A76" t="s">
        <v>783</v>
      </c>
    </row>
    <row r="77" spans="1:9" x14ac:dyDescent="0.25">
      <c r="A77" t="s">
        <v>784</v>
      </c>
    </row>
    <row r="78" spans="1:9" x14ac:dyDescent="0.25">
      <c r="A78" t="s">
        <v>785</v>
      </c>
    </row>
    <row r="79" spans="1:9" x14ac:dyDescent="0.25">
      <c r="A79" t="s">
        <v>786</v>
      </c>
    </row>
    <row r="80" spans="1:9" x14ac:dyDescent="0.25">
      <c r="A80" t="s">
        <v>441</v>
      </c>
    </row>
    <row r="82" spans="1:1" x14ac:dyDescent="0.25">
      <c r="A82" t="s">
        <v>162</v>
      </c>
    </row>
    <row r="83" spans="1:1" x14ac:dyDescent="0.25">
      <c r="A83" t="s">
        <v>302</v>
      </c>
    </row>
    <row r="84" spans="1:1" x14ac:dyDescent="0.25">
      <c r="A84" t="s">
        <v>668</v>
      </c>
    </row>
    <row r="85" spans="1:1" x14ac:dyDescent="0.25">
      <c r="A85" t="s">
        <v>669</v>
      </c>
    </row>
    <row r="86" spans="1:1" x14ac:dyDescent="0.25">
      <c r="A86" t="s">
        <v>670</v>
      </c>
    </row>
    <row r="88" spans="1:1" x14ac:dyDescent="0.25">
      <c r="A88" t="s">
        <v>165</v>
      </c>
    </row>
    <row r="89" spans="1:1" x14ac:dyDescent="0.25">
      <c r="A89" t="s">
        <v>442</v>
      </c>
    </row>
    <row r="90" spans="1:1" x14ac:dyDescent="0.25">
      <c r="A90" t="s">
        <v>304</v>
      </c>
    </row>
    <row r="91" spans="1:1" x14ac:dyDescent="0.25">
      <c r="A91" t="s">
        <v>443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25"/>
  <sheetViews>
    <sheetView workbookViewId="0"/>
  </sheetViews>
  <sheetFormatPr defaultColWidth="11.42578125" defaultRowHeight="15" x14ac:dyDescent="0.25"/>
  <cols>
    <col min="1" max="1" width="54.7109375" customWidth="1"/>
    <col min="2" max="17" width="11.7109375" customWidth="1"/>
    <col min="18" max="18" width="13.140625" customWidth="1"/>
  </cols>
  <sheetData>
    <row r="1" spans="1:18" x14ac:dyDescent="0.25">
      <c r="A1" s="4" t="s">
        <v>33</v>
      </c>
      <c r="R1" s="1" t="str">
        <f>HYPERLINK("#'INDEX'!A1", "Back to INDEX")</f>
        <v>Back to INDEX</v>
      </c>
    </row>
    <row r="2" spans="1:18" ht="51" x14ac:dyDescent="0.25">
      <c r="A2" s="3" t="s">
        <v>131</v>
      </c>
      <c r="B2" s="3" t="s">
        <v>954</v>
      </c>
      <c r="C2" s="3" t="s">
        <v>955</v>
      </c>
      <c r="D2" s="3" t="s">
        <v>956</v>
      </c>
      <c r="E2" s="3" t="s">
        <v>957</v>
      </c>
      <c r="F2" s="3" t="s">
        <v>958</v>
      </c>
      <c r="G2" s="3" t="s">
        <v>959</v>
      </c>
      <c r="H2" s="3" t="s">
        <v>960</v>
      </c>
      <c r="I2" s="3" t="s">
        <v>961</v>
      </c>
      <c r="J2" s="3" t="s">
        <v>962</v>
      </c>
      <c r="K2" s="3" t="s">
        <v>963</v>
      </c>
      <c r="L2" s="3" t="s">
        <v>964</v>
      </c>
      <c r="M2" s="3" t="s">
        <v>965</v>
      </c>
      <c r="N2" s="3" t="s">
        <v>966</v>
      </c>
      <c r="O2" s="3" t="s">
        <v>967</v>
      </c>
      <c r="P2" s="3" t="s">
        <v>968</v>
      </c>
      <c r="Q2" s="3" t="s">
        <v>969</v>
      </c>
    </row>
    <row r="3" spans="1:18" x14ac:dyDescent="0.25">
      <c r="A3" t="s">
        <v>177</v>
      </c>
      <c r="B3" t="s">
        <v>970</v>
      </c>
      <c r="C3" t="s">
        <v>673</v>
      </c>
      <c r="D3" t="s">
        <v>971</v>
      </c>
      <c r="E3" t="s">
        <v>972</v>
      </c>
      <c r="F3" t="s">
        <v>729</v>
      </c>
      <c r="G3" t="s">
        <v>377</v>
      </c>
      <c r="H3" t="s">
        <v>768</v>
      </c>
      <c r="I3" t="s">
        <v>379</v>
      </c>
      <c r="J3" t="s">
        <v>189</v>
      </c>
      <c r="K3" t="s">
        <v>206</v>
      </c>
      <c r="L3" t="s">
        <v>720</v>
      </c>
      <c r="M3" t="s">
        <v>387</v>
      </c>
      <c r="N3" t="s">
        <v>973</v>
      </c>
      <c r="O3" t="s">
        <v>974</v>
      </c>
      <c r="P3" t="s">
        <v>763</v>
      </c>
      <c r="Q3" t="s">
        <v>816</v>
      </c>
    </row>
    <row r="4" spans="1:18" x14ac:dyDescent="0.25">
      <c r="A4" t="s">
        <v>184</v>
      </c>
      <c r="B4" t="s">
        <v>975</v>
      </c>
      <c r="C4" t="s">
        <v>338</v>
      </c>
      <c r="D4" t="s">
        <v>976</v>
      </c>
      <c r="E4" t="s">
        <v>716</v>
      </c>
      <c r="F4" t="s">
        <v>283</v>
      </c>
      <c r="G4" t="s">
        <v>195</v>
      </c>
      <c r="H4" t="s">
        <v>411</v>
      </c>
      <c r="I4" t="s">
        <v>228</v>
      </c>
      <c r="J4" t="s">
        <v>268</v>
      </c>
      <c r="K4" t="s">
        <v>680</v>
      </c>
      <c r="L4" t="s">
        <v>750</v>
      </c>
      <c r="M4" t="s">
        <v>750</v>
      </c>
      <c r="N4" t="s">
        <v>881</v>
      </c>
      <c r="O4" t="s">
        <v>735</v>
      </c>
      <c r="P4" t="s">
        <v>763</v>
      </c>
      <c r="Q4" t="s">
        <v>735</v>
      </c>
    </row>
    <row r="5" spans="1:18" x14ac:dyDescent="0.25">
      <c r="A5" t="s">
        <v>191</v>
      </c>
      <c r="B5" t="s">
        <v>256</v>
      </c>
      <c r="C5" t="s">
        <v>392</v>
      </c>
      <c r="D5" t="s">
        <v>899</v>
      </c>
      <c r="E5" t="s">
        <v>235</v>
      </c>
      <c r="F5" t="s">
        <v>377</v>
      </c>
      <c r="G5" t="s">
        <v>680</v>
      </c>
      <c r="H5" t="s">
        <v>707</v>
      </c>
      <c r="I5" t="s">
        <v>228</v>
      </c>
      <c r="J5" t="s">
        <v>680</v>
      </c>
      <c r="K5" t="s">
        <v>750</v>
      </c>
      <c r="L5" t="s">
        <v>388</v>
      </c>
      <c r="M5" t="s">
        <v>380</v>
      </c>
      <c r="N5" t="s">
        <v>977</v>
      </c>
      <c r="O5" t="s">
        <v>978</v>
      </c>
      <c r="P5" t="s">
        <v>736</v>
      </c>
      <c r="Q5" t="s">
        <v>735</v>
      </c>
    </row>
    <row r="6" spans="1:18" x14ac:dyDescent="0.25">
      <c r="A6" t="s">
        <v>198</v>
      </c>
      <c r="B6" t="s">
        <v>979</v>
      </c>
      <c r="C6" t="s">
        <v>794</v>
      </c>
      <c r="D6" t="s">
        <v>155</v>
      </c>
      <c r="E6" t="s">
        <v>256</v>
      </c>
      <c r="F6" t="s">
        <v>379</v>
      </c>
      <c r="G6" t="s">
        <v>269</v>
      </c>
      <c r="H6" t="s">
        <v>773</v>
      </c>
      <c r="I6" t="s">
        <v>765</v>
      </c>
      <c r="J6" t="s">
        <v>403</v>
      </c>
      <c r="K6" t="s">
        <v>716</v>
      </c>
      <c r="L6" t="s">
        <v>384</v>
      </c>
      <c r="M6" t="s">
        <v>756</v>
      </c>
      <c r="N6" t="s">
        <v>815</v>
      </c>
      <c r="O6" t="s">
        <v>735</v>
      </c>
      <c r="P6" t="s">
        <v>848</v>
      </c>
      <c r="Q6" t="s">
        <v>980</v>
      </c>
    </row>
    <row r="7" spans="1:18" x14ac:dyDescent="0.25">
      <c r="A7" t="s">
        <v>203</v>
      </c>
      <c r="B7" t="s">
        <v>357</v>
      </c>
      <c r="C7" t="s">
        <v>768</v>
      </c>
      <c r="D7" t="s">
        <v>981</v>
      </c>
      <c r="E7" t="s">
        <v>774</v>
      </c>
      <c r="F7" t="s">
        <v>768</v>
      </c>
      <c r="G7" t="s">
        <v>186</v>
      </c>
      <c r="H7" t="s">
        <v>415</v>
      </c>
      <c r="I7" t="s">
        <v>378</v>
      </c>
      <c r="J7" t="s">
        <v>214</v>
      </c>
      <c r="K7" t="s">
        <v>214</v>
      </c>
      <c r="L7" t="s">
        <v>213</v>
      </c>
      <c r="M7" t="s">
        <v>264</v>
      </c>
      <c r="N7" t="s">
        <v>982</v>
      </c>
      <c r="O7" t="s">
        <v>983</v>
      </c>
      <c r="P7" t="s">
        <v>984</v>
      </c>
      <c r="Q7" t="s">
        <v>742</v>
      </c>
    </row>
    <row r="8" spans="1:18" x14ac:dyDescent="0.25">
      <c r="A8" t="s">
        <v>209</v>
      </c>
      <c r="B8" t="s">
        <v>393</v>
      </c>
      <c r="C8" t="s">
        <v>314</v>
      </c>
      <c r="D8" t="s">
        <v>985</v>
      </c>
      <c r="E8" t="s">
        <v>240</v>
      </c>
      <c r="F8" t="s">
        <v>673</v>
      </c>
      <c r="G8" t="s">
        <v>392</v>
      </c>
      <c r="H8" t="s">
        <v>694</v>
      </c>
      <c r="I8" t="s">
        <v>226</v>
      </c>
      <c r="J8" t="s">
        <v>336</v>
      </c>
      <c r="K8" t="s">
        <v>756</v>
      </c>
      <c r="L8" t="s">
        <v>268</v>
      </c>
      <c r="M8" t="s">
        <v>360</v>
      </c>
      <c r="N8" t="s">
        <v>986</v>
      </c>
      <c r="O8" t="s">
        <v>760</v>
      </c>
      <c r="P8" t="s">
        <v>731</v>
      </c>
      <c r="Q8" t="s">
        <v>987</v>
      </c>
    </row>
    <row r="9" spans="1:18" x14ac:dyDescent="0.25">
      <c r="A9" t="s">
        <v>216</v>
      </c>
      <c r="B9" t="s">
        <v>857</v>
      </c>
      <c r="C9" t="s">
        <v>857</v>
      </c>
      <c r="D9" t="s">
        <v>240</v>
      </c>
      <c r="E9" t="s">
        <v>749</v>
      </c>
      <c r="F9" t="s">
        <v>230</v>
      </c>
      <c r="G9" t="s">
        <v>857</v>
      </c>
      <c r="H9" t="s">
        <v>273</v>
      </c>
      <c r="I9" t="s">
        <v>695</v>
      </c>
      <c r="J9" t="s">
        <v>330</v>
      </c>
      <c r="K9" t="s">
        <v>373</v>
      </c>
      <c r="L9" t="s">
        <v>364</v>
      </c>
      <c r="M9" t="s">
        <v>332</v>
      </c>
      <c r="N9" t="s">
        <v>909</v>
      </c>
      <c r="O9" t="s">
        <v>988</v>
      </c>
      <c r="P9" t="s">
        <v>816</v>
      </c>
      <c r="Q9" t="s">
        <v>837</v>
      </c>
    </row>
    <row r="10" spans="1:18" x14ac:dyDescent="0.25">
      <c r="A10" t="s">
        <v>222</v>
      </c>
      <c r="B10" t="s">
        <v>989</v>
      </c>
      <c r="C10" t="s">
        <v>804</v>
      </c>
      <c r="D10" t="s">
        <v>849</v>
      </c>
      <c r="E10" t="s">
        <v>338</v>
      </c>
      <c r="F10" t="s">
        <v>378</v>
      </c>
      <c r="G10" t="s">
        <v>695</v>
      </c>
      <c r="H10" t="s">
        <v>183</v>
      </c>
      <c r="I10" t="s">
        <v>219</v>
      </c>
      <c r="J10" t="s">
        <v>373</v>
      </c>
      <c r="K10" t="s">
        <v>330</v>
      </c>
      <c r="L10" t="s">
        <v>802</v>
      </c>
      <c r="M10" t="s">
        <v>213</v>
      </c>
      <c r="N10" t="s">
        <v>747</v>
      </c>
      <c r="O10" t="s">
        <v>798</v>
      </c>
      <c r="P10" t="s">
        <v>747</v>
      </c>
      <c r="Q10" t="s">
        <v>748</v>
      </c>
    </row>
    <row r="11" spans="1:18" x14ac:dyDescent="0.25">
      <c r="A11" t="s">
        <v>227</v>
      </c>
      <c r="B11" t="s">
        <v>202</v>
      </c>
      <c r="C11" t="s">
        <v>202</v>
      </c>
      <c r="D11" t="s">
        <v>867</v>
      </c>
      <c r="E11" t="s">
        <v>802</v>
      </c>
      <c r="F11" t="s">
        <v>224</v>
      </c>
      <c r="G11" t="s">
        <v>716</v>
      </c>
      <c r="H11" t="s">
        <v>220</v>
      </c>
      <c r="I11" t="s">
        <v>344</v>
      </c>
      <c r="J11" t="s">
        <v>347</v>
      </c>
      <c r="K11" t="s">
        <v>685</v>
      </c>
      <c r="L11" t="s">
        <v>220</v>
      </c>
      <c r="M11" t="s">
        <v>240</v>
      </c>
      <c r="N11" t="s">
        <v>202</v>
      </c>
      <c r="O11" t="s">
        <v>202</v>
      </c>
      <c r="P11" t="s">
        <v>990</v>
      </c>
      <c r="Q11" t="s">
        <v>796</v>
      </c>
    </row>
    <row r="12" spans="1:18" x14ac:dyDescent="0.25">
      <c r="A12" t="s">
        <v>232</v>
      </c>
      <c r="B12" t="s">
        <v>202</v>
      </c>
      <c r="C12" t="s">
        <v>202</v>
      </c>
      <c r="D12" t="s">
        <v>234</v>
      </c>
      <c r="E12" t="s">
        <v>344</v>
      </c>
      <c r="F12" t="s">
        <v>202</v>
      </c>
      <c r="G12" t="s">
        <v>202</v>
      </c>
      <c r="H12" t="s">
        <v>231</v>
      </c>
      <c r="I12" t="s">
        <v>380</v>
      </c>
      <c r="J12" t="s">
        <v>202</v>
      </c>
      <c r="K12" t="s">
        <v>202</v>
      </c>
      <c r="L12" t="s">
        <v>859</v>
      </c>
      <c r="M12" t="s">
        <v>190</v>
      </c>
      <c r="N12" t="s">
        <v>202</v>
      </c>
      <c r="O12" t="s">
        <v>202</v>
      </c>
      <c r="P12" t="s">
        <v>202</v>
      </c>
      <c r="Q12" t="s">
        <v>912</v>
      </c>
    </row>
    <row r="13" spans="1:18" x14ac:dyDescent="0.25">
      <c r="A13" t="s">
        <v>236</v>
      </c>
      <c r="B13" t="s">
        <v>202</v>
      </c>
      <c r="C13" t="s">
        <v>202</v>
      </c>
      <c r="D13" t="s">
        <v>765</v>
      </c>
      <c r="E13" t="s">
        <v>231</v>
      </c>
      <c r="F13" t="s">
        <v>202</v>
      </c>
      <c r="G13" t="s">
        <v>202</v>
      </c>
      <c r="H13" t="s">
        <v>319</v>
      </c>
      <c r="I13" t="s">
        <v>396</v>
      </c>
      <c r="J13" t="s">
        <v>202</v>
      </c>
      <c r="K13" t="s">
        <v>202</v>
      </c>
      <c r="L13" t="s">
        <v>211</v>
      </c>
      <c r="M13" t="s">
        <v>360</v>
      </c>
      <c r="N13" t="s">
        <v>202</v>
      </c>
      <c r="O13" t="s">
        <v>202</v>
      </c>
      <c r="P13" t="s">
        <v>757</v>
      </c>
      <c r="Q13" t="s">
        <v>758</v>
      </c>
    </row>
    <row r="14" spans="1:18" x14ac:dyDescent="0.25">
      <c r="A14" t="s">
        <v>239</v>
      </c>
      <c r="B14" t="s">
        <v>811</v>
      </c>
      <c r="C14" t="s">
        <v>344</v>
      </c>
      <c r="D14" t="s">
        <v>197</v>
      </c>
      <c r="E14" t="s">
        <v>340</v>
      </c>
      <c r="F14" t="s">
        <v>229</v>
      </c>
      <c r="G14" t="s">
        <v>220</v>
      </c>
      <c r="H14" t="s">
        <v>242</v>
      </c>
      <c r="I14" t="s">
        <v>230</v>
      </c>
      <c r="J14" t="s">
        <v>991</v>
      </c>
      <c r="K14" t="s">
        <v>229</v>
      </c>
      <c r="L14" t="s">
        <v>241</v>
      </c>
      <c r="M14" t="s">
        <v>756</v>
      </c>
      <c r="N14" t="s">
        <v>982</v>
      </c>
      <c r="O14" t="s">
        <v>760</v>
      </c>
      <c r="P14" t="s">
        <v>759</v>
      </c>
      <c r="Q14" t="s">
        <v>760</v>
      </c>
    </row>
    <row r="15" spans="1:18" x14ac:dyDescent="0.25">
      <c r="A15" t="s">
        <v>244</v>
      </c>
      <c r="B15" t="s">
        <v>314</v>
      </c>
      <c r="C15" t="s">
        <v>195</v>
      </c>
      <c r="D15" t="s">
        <v>410</v>
      </c>
      <c r="E15" t="s">
        <v>332</v>
      </c>
      <c r="F15" t="s">
        <v>247</v>
      </c>
      <c r="G15" t="s">
        <v>219</v>
      </c>
      <c r="H15" t="s">
        <v>332</v>
      </c>
      <c r="I15" t="s">
        <v>392</v>
      </c>
      <c r="J15" t="s">
        <v>225</v>
      </c>
      <c r="K15" t="s">
        <v>403</v>
      </c>
      <c r="L15" t="s">
        <v>228</v>
      </c>
      <c r="M15" t="s">
        <v>213</v>
      </c>
      <c r="N15" t="s">
        <v>992</v>
      </c>
      <c r="O15" t="s">
        <v>760</v>
      </c>
      <c r="P15" t="s">
        <v>853</v>
      </c>
      <c r="Q15" t="s">
        <v>884</v>
      </c>
    </row>
    <row r="16" spans="1:18" x14ac:dyDescent="0.25">
      <c r="A16" t="s">
        <v>249</v>
      </c>
      <c r="B16" t="s">
        <v>993</v>
      </c>
      <c r="C16" t="s">
        <v>391</v>
      </c>
      <c r="D16" t="s">
        <v>404</v>
      </c>
      <c r="E16" t="s">
        <v>183</v>
      </c>
      <c r="F16" t="s">
        <v>899</v>
      </c>
      <c r="G16" t="s">
        <v>341</v>
      </c>
      <c r="H16" t="s">
        <v>149</v>
      </c>
      <c r="I16" t="s">
        <v>360</v>
      </c>
      <c r="J16" t="s">
        <v>750</v>
      </c>
      <c r="K16" t="s">
        <v>228</v>
      </c>
      <c r="L16" t="s">
        <v>750</v>
      </c>
      <c r="M16" t="s">
        <v>372</v>
      </c>
      <c r="N16" t="s">
        <v>763</v>
      </c>
      <c r="O16" t="s">
        <v>760</v>
      </c>
      <c r="P16" t="s">
        <v>994</v>
      </c>
      <c r="Q16" t="s">
        <v>740</v>
      </c>
    </row>
    <row r="17" spans="1:17" x14ac:dyDescent="0.25">
      <c r="A17" t="s">
        <v>254</v>
      </c>
      <c r="B17" t="s">
        <v>356</v>
      </c>
      <c r="C17" t="s">
        <v>387</v>
      </c>
      <c r="D17" t="s">
        <v>995</v>
      </c>
      <c r="E17" t="s">
        <v>245</v>
      </c>
      <c r="F17" t="s">
        <v>730</v>
      </c>
      <c r="G17" t="s">
        <v>899</v>
      </c>
      <c r="H17" t="s">
        <v>773</v>
      </c>
      <c r="I17" t="s">
        <v>149</v>
      </c>
      <c r="J17" t="s">
        <v>673</v>
      </c>
      <c r="K17" t="s">
        <v>996</v>
      </c>
      <c r="L17" t="s">
        <v>379</v>
      </c>
      <c r="M17" t="s">
        <v>391</v>
      </c>
      <c r="N17" t="s">
        <v>763</v>
      </c>
      <c r="O17" t="s">
        <v>997</v>
      </c>
      <c r="P17" t="s">
        <v>998</v>
      </c>
      <c r="Q17" t="s">
        <v>745</v>
      </c>
    </row>
    <row r="18" spans="1:17" x14ac:dyDescent="0.25">
      <c r="A18" t="s">
        <v>260</v>
      </c>
      <c r="B18" t="s">
        <v>993</v>
      </c>
      <c r="C18" t="s">
        <v>237</v>
      </c>
      <c r="D18" t="s">
        <v>985</v>
      </c>
      <c r="E18" t="s">
        <v>901</v>
      </c>
      <c r="F18" t="s">
        <v>407</v>
      </c>
      <c r="G18" t="s">
        <v>252</v>
      </c>
      <c r="H18" t="s">
        <v>673</v>
      </c>
      <c r="I18" t="s">
        <v>272</v>
      </c>
      <c r="J18" t="s">
        <v>859</v>
      </c>
      <c r="K18" t="s">
        <v>272</v>
      </c>
      <c r="L18" t="s">
        <v>193</v>
      </c>
      <c r="M18" t="s">
        <v>378</v>
      </c>
      <c r="N18" t="s">
        <v>202</v>
      </c>
      <c r="O18" t="s">
        <v>202</v>
      </c>
      <c r="P18" t="s">
        <v>999</v>
      </c>
      <c r="Q18" t="s">
        <v>744</v>
      </c>
    </row>
    <row r="19" spans="1:17" x14ac:dyDescent="0.25">
      <c r="A19" t="s">
        <v>265</v>
      </c>
      <c r="B19" t="s">
        <v>1000</v>
      </c>
      <c r="C19" t="s">
        <v>411</v>
      </c>
      <c r="D19" t="s">
        <v>981</v>
      </c>
      <c r="E19" t="s">
        <v>660</v>
      </c>
      <c r="F19" t="s">
        <v>399</v>
      </c>
      <c r="G19" t="s">
        <v>252</v>
      </c>
      <c r="H19" t="s">
        <v>313</v>
      </c>
      <c r="I19" t="s">
        <v>338</v>
      </c>
      <c r="J19" t="s">
        <v>212</v>
      </c>
      <c r="K19" t="s">
        <v>378</v>
      </c>
      <c r="L19" t="s">
        <v>844</v>
      </c>
      <c r="M19" t="s">
        <v>852</v>
      </c>
      <c r="N19" t="s">
        <v>889</v>
      </c>
      <c r="O19" t="s">
        <v>732</v>
      </c>
      <c r="P19" t="s">
        <v>763</v>
      </c>
      <c r="Q19" t="s">
        <v>740</v>
      </c>
    </row>
    <row r="20" spans="1:17" x14ac:dyDescent="0.25">
      <c r="A20" t="s">
        <v>270</v>
      </c>
      <c r="B20" t="s">
        <v>324</v>
      </c>
      <c r="C20" t="s">
        <v>251</v>
      </c>
      <c r="D20" t="s">
        <v>271</v>
      </c>
      <c r="E20" t="s">
        <v>273</v>
      </c>
      <c r="F20" t="s">
        <v>844</v>
      </c>
      <c r="G20" t="s">
        <v>195</v>
      </c>
      <c r="H20" t="s">
        <v>377</v>
      </c>
      <c r="I20" t="s">
        <v>403</v>
      </c>
      <c r="J20" t="s">
        <v>392</v>
      </c>
      <c r="K20" t="s">
        <v>403</v>
      </c>
      <c r="L20" t="s">
        <v>384</v>
      </c>
      <c r="M20" t="s">
        <v>680</v>
      </c>
      <c r="N20" t="s">
        <v>1001</v>
      </c>
      <c r="O20" t="s">
        <v>735</v>
      </c>
      <c r="P20" t="s">
        <v>763</v>
      </c>
      <c r="Q20" t="s">
        <v>1002</v>
      </c>
    </row>
    <row r="21" spans="1:17" x14ac:dyDescent="0.25">
      <c r="A21" t="s">
        <v>274</v>
      </c>
      <c r="B21" t="s">
        <v>1003</v>
      </c>
      <c r="C21" t="s">
        <v>349</v>
      </c>
      <c r="D21" t="s">
        <v>1004</v>
      </c>
      <c r="E21" t="s">
        <v>185</v>
      </c>
      <c r="F21" t="s">
        <v>1005</v>
      </c>
      <c r="G21" t="s">
        <v>337</v>
      </c>
      <c r="H21" t="s">
        <v>410</v>
      </c>
      <c r="I21" t="s">
        <v>248</v>
      </c>
      <c r="J21" t="s">
        <v>811</v>
      </c>
      <c r="K21" t="s">
        <v>217</v>
      </c>
      <c r="L21" t="s">
        <v>396</v>
      </c>
      <c r="M21" t="s">
        <v>314</v>
      </c>
      <c r="N21" t="s">
        <v>863</v>
      </c>
      <c r="O21" t="s">
        <v>1006</v>
      </c>
      <c r="P21" t="s">
        <v>1007</v>
      </c>
      <c r="Q21" t="s">
        <v>763</v>
      </c>
    </row>
    <row r="22" spans="1:17" x14ac:dyDescent="0.25">
      <c r="A22" t="s">
        <v>281</v>
      </c>
      <c r="B22" t="s">
        <v>1008</v>
      </c>
      <c r="C22" t="s">
        <v>402</v>
      </c>
      <c r="D22" t="s">
        <v>1009</v>
      </c>
      <c r="E22" t="s">
        <v>310</v>
      </c>
      <c r="F22" t="s">
        <v>385</v>
      </c>
      <c r="G22" t="s">
        <v>972</v>
      </c>
      <c r="H22" t="s">
        <v>685</v>
      </c>
      <c r="I22" t="s">
        <v>237</v>
      </c>
      <c r="J22" t="s">
        <v>347</v>
      </c>
      <c r="K22" t="s">
        <v>379</v>
      </c>
      <c r="L22" t="s">
        <v>233</v>
      </c>
      <c r="M22" t="s">
        <v>212</v>
      </c>
      <c r="N22" t="s">
        <v>1010</v>
      </c>
      <c r="O22" t="s">
        <v>742</v>
      </c>
      <c r="P22" t="s">
        <v>1011</v>
      </c>
      <c r="Q22" t="s">
        <v>742</v>
      </c>
    </row>
    <row r="23" spans="1:17" x14ac:dyDescent="0.25">
      <c r="A23" t="s">
        <v>285</v>
      </c>
      <c r="B23" t="s">
        <v>202</v>
      </c>
      <c r="C23" t="s">
        <v>202</v>
      </c>
      <c r="D23" t="s">
        <v>202</v>
      </c>
      <c r="E23" t="s">
        <v>202</v>
      </c>
      <c r="F23" t="s">
        <v>202</v>
      </c>
      <c r="G23" t="s">
        <v>202</v>
      </c>
      <c r="H23" t="s">
        <v>225</v>
      </c>
      <c r="I23" t="s">
        <v>366</v>
      </c>
      <c r="J23" t="s">
        <v>202</v>
      </c>
      <c r="K23" t="s">
        <v>202</v>
      </c>
      <c r="L23" t="s">
        <v>366</v>
      </c>
      <c r="M23" t="s">
        <v>190</v>
      </c>
      <c r="N23" t="s">
        <v>202</v>
      </c>
      <c r="O23" t="s">
        <v>202</v>
      </c>
      <c r="P23" t="s">
        <v>202</v>
      </c>
      <c r="Q23" t="s">
        <v>202</v>
      </c>
    </row>
    <row r="24" spans="1:17" x14ac:dyDescent="0.25">
      <c r="A24" s="4" t="s">
        <v>1012</v>
      </c>
      <c r="B24" s="4" t="s">
        <v>322</v>
      </c>
      <c r="C24" s="4" t="s">
        <v>248</v>
      </c>
      <c r="D24" s="4" t="s">
        <v>706</v>
      </c>
      <c r="E24" s="4" t="s">
        <v>259</v>
      </c>
      <c r="F24" s="4" t="s">
        <v>326</v>
      </c>
      <c r="G24" s="4" t="s">
        <v>707</v>
      </c>
      <c r="H24" s="4" t="s">
        <v>415</v>
      </c>
      <c r="I24" s="4" t="s">
        <v>186</v>
      </c>
      <c r="J24" s="4" t="s">
        <v>694</v>
      </c>
      <c r="K24" s="4" t="s">
        <v>251</v>
      </c>
      <c r="L24" s="4" t="s">
        <v>341</v>
      </c>
      <c r="M24" s="4" t="s">
        <v>708</v>
      </c>
      <c r="N24" s="4" t="s">
        <v>1013</v>
      </c>
      <c r="O24" s="4" t="s">
        <v>760</v>
      </c>
      <c r="P24" s="4" t="s">
        <v>865</v>
      </c>
      <c r="Q24" s="4" t="s">
        <v>748</v>
      </c>
    </row>
    <row r="25" spans="1:17" x14ac:dyDescent="0.25">
      <c r="A25" t="s">
        <v>290</v>
      </c>
      <c r="B25" t="s">
        <v>1014</v>
      </c>
      <c r="C25" t="s">
        <v>1015</v>
      </c>
      <c r="D25" t="s">
        <v>1016</v>
      </c>
      <c r="E25" t="s">
        <v>292</v>
      </c>
      <c r="F25" t="s">
        <v>1017</v>
      </c>
      <c r="G25" t="s">
        <v>893</v>
      </c>
      <c r="H25" t="s">
        <v>437</v>
      </c>
      <c r="I25" t="s">
        <v>1018</v>
      </c>
      <c r="J25" t="s">
        <v>892</v>
      </c>
      <c r="K25" t="s">
        <v>892</v>
      </c>
      <c r="L25" t="s">
        <v>1019</v>
      </c>
      <c r="M25" t="s">
        <v>1019</v>
      </c>
      <c r="N25" t="s">
        <v>1020</v>
      </c>
      <c r="O25" t="s">
        <v>1021</v>
      </c>
      <c r="P25" t="s">
        <v>1022</v>
      </c>
      <c r="Q25" t="s">
        <v>1023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25"/>
  <sheetViews>
    <sheetView workbookViewId="0"/>
  </sheetViews>
  <sheetFormatPr defaultColWidth="11.42578125" defaultRowHeight="15" x14ac:dyDescent="0.25"/>
  <cols>
    <col min="1" max="1" width="54.7109375" customWidth="1"/>
    <col min="2" max="17" width="11.7109375" customWidth="1"/>
    <col min="18" max="18" width="13.140625" customWidth="1"/>
  </cols>
  <sheetData>
    <row r="1" spans="1:18" x14ac:dyDescent="0.25">
      <c r="A1" s="4" t="s">
        <v>34</v>
      </c>
      <c r="R1" s="1" t="str">
        <f>HYPERLINK("#'INDEX'!A1", "Back to INDEX")</f>
        <v>Back to INDEX</v>
      </c>
    </row>
    <row r="2" spans="1:18" ht="51" x14ac:dyDescent="0.25">
      <c r="A2" s="3" t="s">
        <v>131</v>
      </c>
      <c r="B2" s="3" t="s">
        <v>954</v>
      </c>
      <c r="C2" s="3" t="s">
        <v>955</v>
      </c>
      <c r="D2" s="3" t="s">
        <v>956</v>
      </c>
      <c r="E2" s="3" t="s">
        <v>957</v>
      </c>
      <c r="F2" s="3" t="s">
        <v>958</v>
      </c>
      <c r="G2" s="3" t="s">
        <v>959</v>
      </c>
      <c r="H2" s="3" t="s">
        <v>960</v>
      </c>
      <c r="I2" s="3" t="s">
        <v>961</v>
      </c>
      <c r="J2" s="3" t="s">
        <v>962</v>
      </c>
      <c r="K2" s="3" t="s">
        <v>963</v>
      </c>
      <c r="L2" s="3" t="s">
        <v>964</v>
      </c>
      <c r="M2" s="3" t="s">
        <v>965</v>
      </c>
      <c r="N2" s="3" t="s">
        <v>966</v>
      </c>
      <c r="O2" s="3" t="s">
        <v>967</v>
      </c>
      <c r="P2" s="3" t="s">
        <v>968</v>
      </c>
      <c r="Q2" s="3" t="s">
        <v>969</v>
      </c>
    </row>
    <row r="3" spans="1:18" x14ac:dyDescent="0.25">
      <c r="A3" t="s">
        <v>177</v>
      </c>
      <c r="B3" t="s">
        <v>390</v>
      </c>
      <c r="C3" t="s">
        <v>379</v>
      </c>
      <c r="D3" t="s">
        <v>280</v>
      </c>
      <c r="E3" t="s">
        <v>1024</v>
      </c>
      <c r="F3" t="s">
        <v>194</v>
      </c>
      <c r="G3" t="s">
        <v>391</v>
      </c>
      <c r="H3" t="s">
        <v>181</v>
      </c>
      <c r="I3" t="s">
        <v>708</v>
      </c>
      <c r="J3" t="s">
        <v>181</v>
      </c>
      <c r="K3" t="s">
        <v>215</v>
      </c>
      <c r="L3" t="s">
        <v>351</v>
      </c>
      <c r="M3" t="s">
        <v>765</v>
      </c>
      <c r="N3" t="s">
        <v>1025</v>
      </c>
      <c r="O3" t="s">
        <v>910</v>
      </c>
      <c r="P3" t="s">
        <v>929</v>
      </c>
      <c r="Q3" t="s">
        <v>1026</v>
      </c>
    </row>
    <row r="4" spans="1:18" x14ac:dyDescent="0.25">
      <c r="A4" t="s">
        <v>184</v>
      </c>
      <c r="B4" t="s">
        <v>901</v>
      </c>
      <c r="C4" t="s">
        <v>231</v>
      </c>
      <c r="D4" t="s">
        <v>289</v>
      </c>
      <c r="E4" t="s">
        <v>403</v>
      </c>
      <c r="F4" t="s">
        <v>207</v>
      </c>
      <c r="G4" t="s">
        <v>332</v>
      </c>
      <c r="H4" t="s">
        <v>879</v>
      </c>
      <c r="I4" t="s">
        <v>373</v>
      </c>
      <c r="J4" t="s">
        <v>695</v>
      </c>
      <c r="K4" t="s">
        <v>193</v>
      </c>
      <c r="L4" t="s">
        <v>336</v>
      </c>
      <c r="M4" t="s">
        <v>716</v>
      </c>
      <c r="N4" t="s">
        <v>1027</v>
      </c>
      <c r="O4" t="s">
        <v>833</v>
      </c>
      <c r="P4" t="s">
        <v>748</v>
      </c>
      <c r="Q4" t="s">
        <v>827</v>
      </c>
    </row>
    <row r="5" spans="1:18" x14ac:dyDescent="0.25">
      <c r="A5" t="s">
        <v>191</v>
      </c>
      <c r="B5" t="s">
        <v>1028</v>
      </c>
      <c r="C5" t="s">
        <v>364</v>
      </c>
      <c r="D5" t="s">
        <v>1029</v>
      </c>
      <c r="E5" t="s">
        <v>378</v>
      </c>
      <c r="F5" t="s">
        <v>137</v>
      </c>
      <c r="G5" t="s">
        <v>388</v>
      </c>
      <c r="H5" t="s">
        <v>201</v>
      </c>
      <c r="I5" t="s">
        <v>862</v>
      </c>
      <c r="J5" t="s">
        <v>805</v>
      </c>
      <c r="K5" t="s">
        <v>805</v>
      </c>
      <c r="L5" t="s">
        <v>396</v>
      </c>
      <c r="M5" t="s">
        <v>190</v>
      </c>
      <c r="N5" t="s">
        <v>789</v>
      </c>
      <c r="O5" t="s">
        <v>1030</v>
      </c>
      <c r="P5" t="s">
        <v>1031</v>
      </c>
      <c r="Q5" t="s">
        <v>1032</v>
      </c>
    </row>
    <row r="6" spans="1:18" x14ac:dyDescent="0.25">
      <c r="A6" t="s">
        <v>198</v>
      </c>
      <c r="B6" t="s">
        <v>1033</v>
      </c>
      <c r="C6" t="s">
        <v>996</v>
      </c>
      <c r="D6" t="s">
        <v>156</v>
      </c>
      <c r="E6" t="s">
        <v>264</v>
      </c>
      <c r="F6" t="s">
        <v>411</v>
      </c>
      <c r="G6" t="s">
        <v>392</v>
      </c>
      <c r="H6" t="s">
        <v>388</v>
      </c>
      <c r="I6" t="s">
        <v>364</v>
      </c>
      <c r="J6" t="s">
        <v>373</v>
      </c>
      <c r="K6" t="s">
        <v>373</v>
      </c>
      <c r="L6" t="s">
        <v>190</v>
      </c>
      <c r="M6" t="s">
        <v>360</v>
      </c>
      <c r="N6" t="s">
        <v>742</v>
      </c>
      <c r="O6" t="s">
        <v>1034</v>
      </c>
      <c r="P6" t="s">
        <v>881</v>
      </c>
      <c r="Q6" t="s">
        <v>793</v>
      </c>
    </row>
    <row r="7" spans="1:18" x14ac:dyDescent="0.25">
      <c r="A7" t="s">
        <v>203</v>
      </c>
      <c r="B7" t="s">
        <v>387</v>
      </c>
      <c r="C7" t="s">
        <v>252</v>
      </c>
      <c r="D7" t="s">
        <v>199</v>
      </c>
      <c r="E7" t="s">
        <v>400</v>
      </c>
      <c r="F7" t="s">
        <v>259</v>
      </c>
      <c r="G7" t="s">
        <v>756</v>
      </c>
      <c r="H7" t="s">
        <v>415</v>
      </c>
      <c r="I7" t="s">
        <v>400</v>
      </c>
      <c r="J7" t="s">
        <v>373</v>
      </c>
      <c r="K7" t="s">
        <v>695</v>
      </c>
      <c r="L7" t="s">
        <v>351</v>
      </c>
      <c r="M7" t="s">
        <v>360</v>
      </c>
      <c r="N7" t="s">
        <v>909</v>
      </c>
      <c r="O7" t="s">
        <v>924</v>
      </c>
      <c r="P7" t="s">
        <v>929</v>
      </c>
      <c r="Q7" t="s">
        <v>875</v>
      </c>
    </row>
    <row r="8" spans="1:18" x14ac:dyDescent="0.25">
      <c r="A8" t="s">
        <v>209</v>
      </c>
      <c r="B8" t="s">
        <v>411</v>
      </c>
      <c r="C8" t="s">
        <v>242</v>
      </c>
      <c r="D8" t="s">
        <v>234</v>
      </c>
      <c r="E8" t="s">
        <v>336</v>
      </c>
      <c r="F8" t="s">
        <v>708</v>
      </c>
      <c r="G8" t="s">
        <v>756</v>
      </c>
      <c r="H8" t="s">
        <v>360</v>
      </c>
      <c r="I8" t="s">
        <v>235</v>
      </c>
      <c r="J8" t="s">
        <v>805</v>
      </c>
      <c r="K8" t="s">
        <v>230</v>
      </c>
      <c r="L8" t="s">
        <v>749</v>
      </c>
      <c r="M8" t="s">
        <v>686</v>
      </c>
      <c r="N8" t="s">
        <v>797</v>
      </c>
      <c r="O8" t="s">
        <v>812</v>
      </c>
      <c r="P8" t="s">
        <v>869</v>
      </c>
      <c r="Q8" t="s">
        <v>827</v>
      </c>
    </row>
    <row r="9" spans="1:18" x14ac:dyDescent="0.25">
      <c r="A9" t="s">
        <v>216</v>
      </c>
      <c r="B9" t="s">
        <v>243</v>
      </c>
      <c r="C9" t="s">
        <v>190</v>
      </c>
      <c r="D9" t="s">
        <v>213</v>
      </c>
      <c r="E9" t="s">
        <v>230</v>
      </c>
      <c r="F9" t="s">
        <v>190</v>
      </c>
      <c r="G9" t="s">
        <v>243</v>
      </c>
      <c r="H9" t="s">
        <v>366</v>
      </c>
      <c r="I9" t="s">
        <v>220</v>
      </c>
      <c r="J9" t="s">
        <v>243</v>
      </c>
      <c r="K9" t="s">
        <v>805</v>
      </c>
      <c r="L9" t="s">
        <v>219</v>
      </c>
      <c r="M9" t="s">
        <v>380</v>
      </c>
      <c r="N9" t="s">
        <v>1035</v>
      </c>
      <c r="O9" t="s">
        <v>1036</v>
      </c>
      <c r="P9" t="s">
        <v>744</v>
      </c>
      <c r="Q9" t="s">
        <v>831</v>
      </c>
    </row>
    <row r="10" spans="1:18" x14ac:dyDescent="0.25">
      <c r="A10" t="s">
        <v>222</v>
      </c>
      <c r="B10" t="s">
        <v>190</v>
      </c>
      <c r="C10" t="s">
        <v>806</v>
      </c>
      <c r="D10" t="s">
        <v>716</v>
      </c>
      <c r="E10" t="s">
        <v>360</v>
      </c>
      <c r="F10" t="s">
        <v>991</v>
      </c>
      <c r="G10" t="s">
        <v>991</v>
      </c>
      <c r="H10" t="s">
        <v>802</v>
      </c>
      <c r="I10" t="s">
        <v>750</v>
      </c>
      <c r="J10" t="s">
        <v>374</v>
      </c>
      <c r="K10" t="s">
        <v>342</v>
      </c>
      <c r="L10" t="s">
        <v>241</v>
      </c>
      <c r="M10" t="s">
        <v>680</v>
      </c>
      <c r="N10" t="s">
        <v>925</v>
      </c>
      <c r="O10" t="s">
        <v>1037</v>
      </c>
      <c r="P10" t="s">
        <v>735</v>
      </c>
      <c r="Q10" t="s">
        <v>1038</v>
      </c>
    </row>
    <row r="11" spans="1:18" x14ac:dyDescent="0.25">
      <c r="A11" t="s">
        <v>227</v>
      </c>
      <c r="B11" t="s">
        <v>202</v>
      </c>
      <c r="C11" t="s">
        <v>202</v>
      </c>
      <c r="D11" t="s">
        <v>190</v>
      </c>
      <c r="E11" t="s">
        <v>202</v>
      </c>
      <c r="F11" t="s">
        <v>202</v>
      </c>
      <c r="G11" t="s">
        <v>202</v>
      </c>
      <c r="H11" t="s">
        <v>190</v>
      </c>
      <c r="I11" t="s">
        <v>190</v>
      </c>
      <c r="J11" t="s">
        <v>202</v>
      </c>
      <c r="K11" t="s">
        <v>202</v>
      </c>
      <c r="L11" t="s">
        <v>190</v>
      </c>
      <c r="M11" t="s">
        <v>862</v>
      </c>
      <c r="N11" t="s">
        <v>202</v>
      </c>
      <c r="O11" t="s">
        <v>202</v>
      </c>
      <c r="P11" t="s">
        <v>202</v>
      </c>
      <c r="Q11" t="s">
        <v>202</v>
      </c>
    </row>
    <row r="12" spans="1:18" x14ac:dyDescent="0.25">
      <c r="A12" t="s">
        <v>232</v>
      </c>
      <c r="B12" t="s">
        <v>202</v>
      </c>
      <c r="C12" t="s">
        <v>202</v>
      </c>
      <c r="D12" t="s">
        <v>202</v>
      </c>
      <c r="E12" t="s">
        <v>202</v>
      </c>
      <c r="F12" t="s">
        <v>202</v>
      </c>
      <c r="G12" t="s">
        <v>202</v>
      </c>
      <c r="H12" t="s">
        <v>202</v>
      </c>
      <c r="I12" t="s">
        <v>202</v>
      </c>
      <c r="J12" t="s">
        <v>202</v>
      </c>
      <c r="K12" t="s">
        <v>202</v>
      </c>
      <c r="L12" t="s">
        <v>202</v>
      </c>
      <c r="M12" t="s">
        <v>202</v>
      </c>
      <c r="N12" t="s">
        <v>202</v>
      </c>
      <c r="O12" t="s">
        <v>202</v>
      </c>
      <c r="P12" t="s">
        <v>202</v>
      </c>
      <c r="Q12" t="s">
        <v>202</v>
      </c>
    </row>
    <row r="13" spans="1:18" x14ac:dyDescent="0.25">
      <c r="A13" t="s">
        <v>236</v>
      </c>
      <c r="B13" t="s">
        <v>202</v>
      </c>
      <c r="C13" t="s">
        <v>202</v>
      </c>
      <c r="D13" t="s">
        <v>225</v>
      </c>
      <c r="E13" t="s">
        <v>716</v>
      </c>
      <c r="F13" t="s">
        <v>202</v>
      </c>
      <c r="G13" t="s">
        <v>202</v>
      </c>
      <c r="H13" t="s">
        <v>228</v>
      </c>
      <c r="I13" t="s">
        <v>190</v>
      </c>
      <c r="J13" t="s">
        <v>202</v>
      </c>
      <c r="K13" t="s">
        <v>202</v>
      </c>
      <c r="L13" t="s">
        <v>332</v>
      </c>
      <c r="M13" t="s">
        <v>332</v>
      </c>
      <c r="N13" t="s">
        <v>202</v>
      </c>
      <c r="O13" t="s">
        <v>202</v>
      </c>
      <c r="P13" t="s">
        <v>202</v>
      </c>
      <c r="Q13" t="s">
        <v>202</v>
      </c>
    </row>
    <row r="14" spans="1:18" x14ac:dyDescent="0.25">
      <c r="A14" t="s">
        <v>239</v>
      </c>
      <c r="B14" t="s">
        <v>230</v>
      </c>
      <c r="C14" t="s">
        <v>190</v>
      </c>
      <c r="D14" t="s">
        <v>268</v>
      </c>
      <c r="E14" t="s">
        <v>220</v>
      </c>
      <c r="F14" t="s">
        <v>373</v>
      </c>
      <c r="G14" t="s">
        <v>190</v>
      </c>
      <c r="H14" t="s">
        <v>791</v>
      </c>
      <c r="I14" t="s">
        <v>190</v>
      </c>
      <c r="J14" t="s">
        <v>190</v>
      </c>
      <c r="K14" t="s">
        <v>373</v>
      </c>
      <c r="L14" t="s">
        <v>791</v>
      </c>
      <c r="M14" t="s">
        <v>365</v>
      </c>
      <c r="N14" t="s">
        <v>759</v>
      </c>
      <c r="O14" t="s">
        <v>735</v>
      </c>
      <c r="P14" t="s">
        <v>1039</v>
      </c>
      <c r="Q14" t="s">
        <v>916</v>
      </c>
    </row>
    <row r="15" spans="1:18" x14ac:dyDescent="0.25">
      <c r="A15" t="s">
        <v>244</v>
      </c>
      <c r="B15" t="s">
        <v>350</v>
      </c>
      <c r="C15" t="s">
        <v>332</v>
      </c>
      <c r="D15" t="s">
        <v>200</v>
      </c>
      <c r="E15" t="s">
        <v>213</v>
      </c>
      <c r="F15" t="s">
        <v>221</v>
      </c>
      <c r="G15" t="s">
        <v>360</v>
      </c>
      <c r="H15" t="s">
        <v>226</v>
      </c>
      <c r="I15" t="s">
        <v>716</v>
      </c>
      <c r="J15" t="s">
        <v>802</v>
      </c>
      <c r="K15" t="s">
        <v>366</v>
      </c>
      <c r="L15" t="s">
        <v>228</v>
      </c>
      <c r="M15" t="s">
        <v>213</v>
      </c>
      <c r="N15" t="s">
        <v>762</v>
      </c>
      <c r="O15" t="s">
        <v>827</v>
      </c>
      <c r="P15" t="s">
        <v>845</v>
      </c>
      <c r="Q15" t="s">
        <v>1040</v>
      </c>
    </row>
    <row r="16" spans="1:18" x14ac:dyDescent="0.25">
      <c r="A16" t="s">
        <v>249</v>
      </c>
      <c r="B16" t="s">
        <v>379</v>
      </c>
      <c r="C16" t="s">
        <v>332</v>
      </c>
      <c r="D16" t="s">
        <v>765</v>
      </c>
      <c r="E16" t="s">
        <v>247</v>
      </c>
      <c r="F16" t="s">
        <v>384</v>
      </c>
      <c r="G16" t="s">
        <v>268</v>
      </c>
      <c r="H16" t="s">
        <v>264</v>
      </c>
      <c r="I16" t="s">
        <v>716</v>
      </c>
      <c r="J16" t="s">
        <v>229</v>
      </c>
      <c r="K16" t="s">
        <v>750</v>
      </c>
      <c r="L16" t="s">
        <v>342</v>
      </c>
      <c r="M16" t="s">
        <v>388</v>
      </c>
      <c r="N16" t="s">
        <v>1041</v>
      </c>
      <c r="O16" t="s">
        <v>1042</v>
      </c>
      <c r="P16" t="s">
        <v>812</v>
      </c>
      <c r="Q16" t="s">
        <v>1043</v>
      </c>
    </row>
    <row r="17" spans="1:17" x14ac:dyDescent="0.25">
      <c r="A17" t="s">
        <v>254</v>
      </c>
      <c r="B17" t="s">
        <v>764</v>
      </c>
      <c r="C17" t="s">
        <v>673</v>
      </c>
      <c r="D17" t="s">
        <v>206</v>
      </c>
      <c r="E17" t="s">
        <v>156</v>
      </c>
      <c r="F17" t="s">
        <v>338</v>
      </c>
      <c r="G17" t="s">
        <v>186</v>
      </c>
      <c r="H17" t="s">
        <v>707</v>
      </c>
      <c r="I17" t="s">
        <v>224</v>
      </c>
      <c r="J17" t="s">
        <v>378</v>
      </c>
      <c r="K17" t="s">
        <v>708</v>
      </c>
      <c r="L17" t="s">
        <v>708</v>
      </c>
      <c r="M17" t="s">
        <v>201</v>
      </c>
      <c r="N17" t="s">
        <v>933</v>
      </c>
      <c r="O17" t="s">
        <v>827</v>
      </c>
      <c r="P17" t="s">
        <v>744</v>
      </c>
      <c r="Q17" t="s">
        <v>789</v>
      </c>
    </row>
    <row r="18" spans="1:17" x14ac:dyDescent="0.25">
      <c r="A18" t="s">
        <v>260</v>
      </c>
      <c r="B18" t="s">
        <v>262</v>
      </c>
      <c r="C18" t="s">
        <v>802</v>
      </c>
      <c r="D18" t="s">
        <v>333</v>
      </c>
      <c r="E18" t="s">
        <v>811</v>
      </c>
      <c r="F18" t="s">
        <v>332</v>
      </c>
      <c r="G18" t="s">
        <v>388</v>
      </c>
      <c r="H18" t="s">
        <v>201</v>
      </c>
      <c r="I18" t="s">
        <v>247</v>
      </c>
      <c r="J18" t="s">
        <v>342</v>
      </c>
      <c r="K18" t="s">
        <v>201</v>
      </c>
      <c r="L18" t="s">
        <v>330</v>
      </c>
      <c r="M18" t="s">
        <v>862</v>
      </c>
      <c r="N18" t="s">
        <v>744</v>
      </c>
      <c r="O18" t="s">
        <v>1044</v>
      </c>
      <c r="P18" t="s">
        <v>932</v>
      </c>
      <c r="Q18" t="s">
        <v>915</v>
      </c>
    </row>
    <row r="19" spans="1:17" x14ac:dyDescent="0.25">
      <c r="A19" t="s">
        <v>265</v>
      </c>
      <c r="B19" t="s">
        <v>256</v>
      </c>
      <c r="C19" t="s">
        <v>215</v>
      </c>
      <c r="D19" t="s">
        <v>263</v>
      </c>
      <c r="E19" t="s">
        <v>680</v>
      </c>
      <c r="F19" t="s">
        <v>149</v>
      </c>
      <c r="G19" t="s">
        <v>327</v>
      </c>
      <c r="H19" t="s">
        <v>251</v>
      </c>
      <c r="I19" t="s">
        <v>680</v>
      </c>
      <c r="J19" t="s">
        <v>380</v>
      </c>
      <c r="K19" t="s">
        <v>372</v>
      </c>
      <c r="L19" t="s">
        <v>391</v>
      </c>
      <c r="M19" t="s">
        <v>188</v>
      </c>
      <c r="N19" t="s">
        <v>737</v>
      </c>
      <c r="O19" t="s">
        <v>1045</v>
      </c>
      <c r="P19" t="s">
        <v>796</v>
      </c>
      <c r="Q19" t="s">
        <v>812</v>
      </c>
    </row>
    <row r="20" spans="1:17" x14ac:dyDescent="0.25">
      <c r="A20" t="s">
        <v>270</v>
      </c>
      <c r="B20" t="s">
        <v>377</v>
      </c>
      <c r="C20" t="s">
        <v>246</v>
      </c>
      <c r="D20" t="s">
        <v>1024</v>
      </c>
      <c r="E20" t="s">
        <v>183</v>
      </c>
      <c r="F20" t="s">
        <v>332</v>
      </c>
      <c r="G20" t="s">
        <v>403</v>
      </c>
      <c r="H20" t="s">
        <v>224</v>
      </c>
      <c r="I20" t="s">
        <v>804</v>
      </c>
      <c r="J20" t="s">
        <v>235</v>
      </c>
      <c r="K20" t="s">
        <v>695</v>
      </c>
      <c r="L20" t="s">
        <v>373</v>
      </c>
      <c r="M20" t="s">
        <v>686</v>
      </c>
      <c r="N20" t="s">
        <v>760</v>
      </c>
      <c r="O20" t="s">
        <v>812</v>
      </c>
      <c r="P20" t="s">
        <v>1046</v>
      </c>
      <c r="Q20" t="s">
        <v>912</v>
      </c>
    </row>
    <row r="21" spans="1:17" x14ac:dyDescent="0.25">
      <c r="A21" t="s">
        <v>274</v>
      </c>
      <c r="B21" t="s">
        <v>1047</v>
      </c>
      <c r="C21" t="s">
        <v>202</v>
      </c>
      <c r="D21" t="s">
        <v>427</v>
      </c>
      <c r="E21" t="s">
        <v>263</v>
      </c>
      <c r="F21" t="s">
        <v>1048</v>
      </c>
      <c r="G21" t="s">
        <v>258</v>
      </c>
      <c r="H21" t="s">
        <v>989</v>
      </c>
      <c r="I21" t="s">
        <v>765</v>
      </c>
      <c r="J21" t="s">
        <v>211</v>
      </c>
      <c r="K21" t="s">
        <v>238</v>
      </c>
      <c r="L21" t="s">
        <v>716</v>
      </c>
      <c r="M21" t="s">
        <v>336</v>
      </c>
      <c r="N21" t="s">
        <v>202</v>
      </c>
      <c r="O21" t="s">
        <v>202</v>
      </c>
      <c r="P21" t="s">
        <v>1013</v>
      </c>
      <c r="Q21" t="s">
        <v>742</v>
      </c>
    </row>
    <row r="22" spans="1:17" x14ac:dyDescent="0.25">
      <c r="A22" t="s">
        <v>281</v>
      </c>
      <c r="B22" t="s">
        <v>412</v>
      </c>
      <c r="C22" t="s">
        <v>1049</v>
      </c>
      <c r="D22" t="s">
        <v>1050</v>
      </c>
      <c r="E22" t="s">
        <v>879</v>
      </c>
      <c r="F22" t="s">
        <v>387</v>
      </c>
      <c r="G22" t="s">
        <v>972</v>
      </c>
      <c r="H22" t="s">
        <v>1051</v>
      </c>
      <c r="I22" t="s">
        <v>273</v>
      </c>
      <c r="J22" t="s">
        <v>695</v>
      </c>
      <c r="K22" t="s">
        <v>695</v>
      </c>
      <c r="L22" t="s">
        <v>380</v>
      </c>
      <c r="M22" t="s">
        <v>380</v>
      </c>
      <c r="N22" t="s">
        <v>902</v>
      </c>
      <c r="O22" t="s">
        <v>1052</v>
      </c>
      <c r="P22" t="s">
        <v>1053</v>
      </c>
      <c r="Q22" t="s">
        <v>1054</v>
      </c>
    </row>
    <row r="23" spans="1:17" x14ac:dyDescent="0.25">
      <c r="A23" t="s">
        <v>285</v>
      </c>
      <c r="B23" t="s">
        <v>202</v>
      </c>
      <c r="C23" t="s">
        <v>202</v>
      </c>
      <c r="D23" t="s">
        <v>202</v>
      </c>
      <c r="E23" t="s">
        <v>202</v>
      </c>
      <c r="F23" t="s">
        <v>202</v>
      </c>
      <c r="G23" t="s">
        <v>202</v>
      </c>
      <c r="H23" t="s">
        <v>202</v>
      </c>
      <c r="I23" t="s">
        <v>202</v>
      </c>
      <c r="J23" t="s">
        <v>202</v>
      </c>
      <c r="K23" t="s">
        <v>202</v>
      </c>
      <c r="L23" t="s">
        <v>202</v>
      </c>
      <c r="M23" t="s">
        <v>202</v>
      </c>
      <c r="N23" t="s">
        <v>202</v>
      </c>
      <c r="O23" t="s">
        <v>202</v>
      </c>
      <c r="P23" t="s">
        <v>202</v>
      </c>
      <c r="Q23" t="s">
        <v>202</v>
      </c>
    </row>
    <row r="24" spans="1:17" x14ac:dyDescent="0.25">
      <c r="A24" s="4" t="s">
        <v>1012</v>
      </c>
      <c r="B24" s="4" t="s">
        <v>233</v>
      </c>
      <c r="C24" s="4" t="s">
        <v>264</v>
      </c>
      <c r="D24" s="4" t="s">
        <v>187</v>
      </c>
      <c r="E24" s="4" t="s">
        <v>400</v>
      </c>
      <c r="F24" s="4" t="s">
        <v>273</v>
      </c>
      <c r="G24" s="4" t="s">
        <v>392</v>
      </c>
      <c r="H24" s="4" t="s">
        <v>246</v>
      </c>
      <c r="I24" s="4" t="s">
        <v>242</v>
      </c>
      <c r="J24" s="4" t="s">
        <v>372</v>
      </c>
      <c r="K24" s="4" t="s">
        <v>330</v>
      </c>
      <c r="L24" s="4" t="s">
        <v>716</v>
      </c>
      <c r="M24" s="4" t="s">
        <v>364</v>
      </c>
      <c r="N24" s="4" t="s">
        <v>1055</v>
      </c>
      <c r="O24" s="4" t="s">
        <v>790</v>
      </c>
      <c r="P24" s="4" t="s">
        <v>760</v>
      </c>
      <c r="Q24" s="4" t="s">
        <v>797</v>
      </c>
    </row>
    <row r="25" spans="1:17" x14ac:dyDescent="0.25">
      <c r="A25" t="s">
        <v>290</v>
      </c>
      <c r="B25" t="s">
        <v>1056</v>
      </c>
      <c r="C25" t="s">
        <v>1057</v>
      </c>
      <c r="D25" t="s">
        <v>1058</v>
      </c>
      <c r="E25" t="s">
        <v>893</v>
      </c>
      <c r="F25" t="s">
        <v>292</v>
      </c>
      <c r="G25" t="s">
        <v>1059</v>
      </c>
      <c r="H25" t="s">
        <v>1019</v>
      </c>
      <c r="I25" t="s">
        <v>657</v>
      </c>
      <c r="J25" t="s">
        <v>1060</v>
      </c>
      <c r="K25" t="s">
        <v>1061</v>
      </c>
      <c r="L25" t="s">
        <v>936</v>
      </c>
      <c r="M25" t="s">
        <v>1062</v>
      </c>
      <c r="N25" t="s">
        <v>1063</v>
      </c>
      <c r="O25" t="s">
        <v>1064</v>
      </c>
      <c r="P25" t="s">
        <v>1065</v>
      </c>
      <c r="Q25" t="s">
        <v>1066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1"/>
  <sheetViews>
    <sheetView workbookViewId="0"/>
  </sheetViews>
  <sheetFormatPr defaultColWidth="11.42578125" defaultRowHeight="15" x14ac:dyDescent="0.25"/>
  <cols>
    <col min="1" max="1" width="43.7109375" customWidth="1"/>
    <col min="2" max="9" width="22.7109375" customWidth="1"/>
    <col min="10" max="10" width="13.140625" customWidth="1"/>
  </cols>
  <sheetData>
    <row r="1" spans="1:10" x14ac:dyDescent="0.25">
      <c r="A1" s="4" t="s">
        <v>35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1067</v>
      </c>
      <c r="B3" t="s">
        <v>1068</v>
      </c>
      <c r="C3" t="s">
        <v>215</v>
      </c>
      <c r="D3" t="s">
        <v>208</v>
      </c>
      <c r="E3" t="s">
        <v>231</v>
      </c>
      <c r="F3" t="s">
        <v>183</v>
      </c>
      <c r="G3" t="s">
        <v>811</v>
      </c>
      <c r="H3" t="s">
        <v>763</v>
      </c>
      <c r="I3" t="s">
        <v>748</v>
      </c>
    </row>
    <row r="4" spans="1:10" x14ac:dyDescent="0.25">
      <c r="A4" t="s">
        <v>1069</v>
      </c>
      <c r="B4" t="s">
        <v>280</v>
      </c>
      <c r="C4" t="s">
        <v>972</v>
      </c>
      <c r="D4" t="s">
        <v>685</v>
      </c>
      <c r="E4" t="s">
        <v>358</v>
      </c>
      <c r="F4" t="s">
        <v>252</v>
      </c>
      <c r="G4" t="s">
        <v>347</v>
      </c>
      <c r="H4" t="s">
        <v>1070</v>
      </c>
      <c r="I4" t="s">
        <v>1071</v>
      </c>
    </row>
    <row r="5" spans="1:10" x14ac:dyDescent="0.25">
      <c r="A5" t="s">
        <v>1072</v>
      </c>
      <c r="B5" t="s">
        <v>1073</v>
      </c>
      <c r="C5" t="s">
        <v>347</v>
      </c>
      <c r="D5" t="s">
        <v>156</v>
      </c>
      <c r="E5" t="s">
        <v>149</v>
      </c>
      <c r="F5" t="s">
        <v>319</v>
      </c>
      <c r="G5" t="s">
        <v>377</v>
      </c>
      <c r="H5" t="s">
        <v>1074</v>
      </c>
      <c r="I5" t="s">
        <v>1025</v>
      </c>
    </row>
    <row r="6" spans="1:10" x14ac:dyDescent="0.25">
      <c r="A6" t="s">
        <v>1075</v>
      </c>
      <c r="B6" t="s">
        <v>155</v>
      </c>
      <c r="C6" t="s">
        <v>156</v>
      </c>
      <c r="D6" t="s">
        <v>660</v>
      </c>
      <c r="E6" t="s">
        <v>224</v>
      </c>
      <c r="F6" t="s">
        <v>240</v>
      </c>
      <c r="G6" t="s">
        <v>240</v>
      </c>
      <c r="H6" t="s">
        <v>881</v>
      </c>
      <c r="I6" t="s">
        <v>778</v>
      </c>
    </row>
    <row r="7" spans="1:10" x14ac:dyDescent="0.25">
      <c r="A7" t="s">
        <v>1076</v>
      </c>
      <c r="B7" t="s">
        <v>1077</v>
      </c>
      <c r="C7" t="s">
        <v>852</v>
      </c>
      <c r="D7" t="s">
        <v>899</v>
      </c>
      <c r="E7" t="s">
        <v>183</v>
      </c>
      <c r="F7" t="s">
        <v>396</v>
      </c>
      <c r="G7" t="s">
        <v>240</v>
      </c>
      <c r="H7" t="s">
        <v>777</v>
      </c>
      <c r="I7" t="s">
        <v>778</v>
      </c>
    </row>
    <row r="8" spans="1:10" x14ac:dyDescent="0.25">
      <c r="A8" t="s">
        <v>1078</v>
      </c>
      <c r="B8" t="s">
        <v>1079</v>
      </c>
      <c r="C8" t="s">
        <v>234</v>
      </c>
      <c r="D8" t="s">
        <v>1077</v>
      </c>
      <c r="E8" t="s">
        <v>421</v>
      </c>
      <c r="F8" t="s">
        <v>145</v>
      </c>
      <c r="G8" t="s">
        <v>156</v>
      </c>
      <c r="H8" t="s">
        <v>747</v>
      </c>
      <c r="I8" t="s">
        <v>732</v>
      </c>
    </row>
    <row r="9" spans="1:10" x14ac:dyDescent="0.25">
      <c r="A9" t="s">
        <v>1080</v>
      </c>
      <c r="B9" t="s">
        <v>1081</v>
      </c>
      <c r="C9" t="s">
        <v>1082</v>
      </c>
      <c r="D9" t="s">
        <v>250</v>
      </c>
      <c r="E9" t="s">
        <v>310</v>
      </c>
      <c r="F9" t="s">
        <v>331</v>
      </c>
      <c r="G9" t="s">
        <v>1028</v>
      </c>
      <c r="H9" t="s">
        <v>881</v>
      </c>
      <c r="I9" t="s">
        <v>1083</v>
      </c>
    </row>
    <row r="10" spans="1:10" x14ac:dyDescent="0.25">
      <c r="A10" t="s">
        <v>1084</v>
      </c>
      <c r="B10" t="s">
        <v>985</v>
      </c>
      <c r="C10" t="s">
        <v>996</v>
      </c>
      <c r="D10" t="s">
        <v>774</v>
      </c>
      <c r="E10" t="s">
        <v>186</v>
      </c>
      <c r="F10" t="s">
        <v>224</v>
      </c>
      <c r="G10" t="s">
        <v>224</v>
      </c>
      <c r="H10" t="s">
        <v>777</v>
      </c>
      <c r="I10" t="s">
        <v>778</v>
      </c>
    </row>
    <row r="11" spans="1:10" x14ac:dyDescent="0.25">
      <c r="A11" t="s">
        <v>1085</v>
      </c>
      <c r="B11" t="s">
        <v>1086</v>
      </c>
      <c r="C11" t="s">
        <v>377</v>
      </c>
      <c r="D11" t="s">
        <v>205</v>
      </c>
      <c r="E11" t="s">
        <v>207</v>
      </c>
      <c r="F11" t="s">
        <v>251</v>
      </c>
      <c r="G11" t="s">
        <v>338</v>
      </c>
      <c r="H11" t="s">
        <v>865</v>
      </c>
      <c r="I11" t="s">
        <v>997</v>
      </c>
    </row>
    <row r="12" spans="1:10" x14ac:dyDescent="0.25">
      <c r="A12" t="s">
        <v>1087</v>
      </c>
      <c r="B12" t="s">
        <v>318</v>
      </c>
      <c r="C12" t="s">
        <v>347</v>
      </c>
      <c r="D12" t="s">
        <v>259</v>
      </c>
      <c r="E12" t="s">
        <v>231</v>
      </c>
      <c r="F12" t="s">
        <v>351</v>
      </c>
      <c r="G12" t="s">
        <v>269</v>
      </c>
      <c r="H12" t="s">
        <v>1088</v>
      </c>
      <c r="I12" t="s">
        <v>875</v>
      </c>
    </row>
    <row r="14" spans="1:10" x14ac:dyDescent="0.25">
      <c r="A14" t="s">
        <v>158</v>
      </c>
    </row>
    <row r="15" spans="1:10" x14ac:dyDescent="0.25">
      <c r="A15" t="s">
        <v>159</v>
      </c>
    </row>
    <row r="16" spans="1:10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783</v>
      </c>
    </row>
    <row r="19" spans="1:1" x14ac:dyDescent="0.25">
      <c r="A19" t="s">
        <v>784</v>
      </c>
    </row>
    <row r="20" spans="1:1" x14ac:dyDescent="0.25">
      <c r="A20" t="s">
        <v>785</v>
      </c>
    </row>
    <row r="21" spans="1:1" x14ac:dyDescent="0.25">
      <c r="A21" t="s">
        <v>786</v>
      </c>
    </row>
    <row r="23" spans="1:1" x14ac:dyDescent="0.25">
      <c r="A23" t="s">
        <v>162</v>
      </c>
    </row>
    <row r="24" spans="1:1" x14ac:dyDescent="0.25">
      <c r="A24" t="s">
        <v>302</v>
      </c>
    </row>
    <row r="25" spans="1:1" x14ac:dyDescent="0.25">
      <c r="A25" t="s">
        <v>668</v>
      </c>
    </row>
    <row r="26" spans="1:1" x14ac:dyDescent="0.25">
      <c r="A26" t="s">
        <v>669</v>
      </c>
    </row>
    <row r="27" spans="1:1" x14ac:dyDescent="0.25">
      <c r="A27" t="s">
        <v>670</v>
      </c>
    </row>
    <row r="29" spans="1:1" x14ac:dyDescent="0.25">
      <c r="A29" t="s">
        <v>165</v>
      </c>
    </row>
    <row r="30" spans="1:1" x14ac:dyDescent="0.25">
      <c r="A30" t="s">
        <v>713</v>
      </c>
    </row>
    <row r="31" spans="1:1" x14ac:dyDescent="0.25">
      <c r="A31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1"/>
  <sheetViews>
    <sheetView workbookViewId="0"/>
  </sheetViews>
  <sheetFormatPr defaultColWidth="11.42578125" defaultRowHeight="15" x14ac:dyDescent="0.25"/>
  <cols>
    <col min="1" max="1" width="43.7109375" customWidth="1"/>
    <col min="2" max="9" width="22.7109375" customWidth="1"/>
    <col min="10" max="10" width="13.140625" customWidth="1"/>
  </cols>
  <sheetData>
    <row r="1" spans="1:10" x14ac:dyDescent="0.25">
      <c r="A1" s="4" t="s">
        <v>36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1067</v>
      </c>
      <c r="B3" t="s">
        <v>410</v>
      </c>
      <c r="C3" t="s">
        <v>193</v>
      </c>
      <c r="D3" t="s">
        <v>272</v>
      </c>
      <c r="E3" t="s">
        <v>681</v>
      </c>
      <c r="F3" t="s">
        <v>750</v>
      </c>
      <c r="G3" t="s">
        <v>242</v>
      </c>
      <c r="H3" t="s">
        <v>1089</v>
      </c>
      <c r="I3" t="s">
        <v>1090</v>
      </c>
    </row>
    <row r="4" spans="1:10" x14ac:dyDescent="0.25">
      <c r="A4" t="s">
        <v>1069</v>
      </c>
      <c r="B4" t="s">
        <v>738</v>
      </c>
      <c r="C4" t="s">
        <v>327</v>
      </c>
      <c r="D4" t="s">
        <v>188</v>
      </c>
      <c r="E4" t="s">
        <v>360</v>
      </c>
      <c r="F4" t="s">
        <v>716</v>
      </c>
      <c r="G4" t="s">
        <v>403</v>
      </c>
      <c r="H4" t="s">
        <v>1091</v>
      </c>
      <c r="I4" t="s">
        <v>1092</v>
      </c>
    </row>
    <row r="5" spans="1:10" x14ac:dyDescent="0.25">
      <c r="A5" t="s">
        <v>1072</v>
      </c>
      <c r="B5" t="s">
        <v>211</v>
      </c>
      <c r="C5" t="s">
        <v>365</v>
      </c>
      <c r="D5" t="s">
        <v>403</v>
      </c>
      <c r="E5" t="s">
        <v>805</v>
      </c>
      <c r="F5" t="s">
        <v>750</v>
      </c>
      <c r="G5" t="s">
        <v>330</v>
      </c>
      <c r="H5" t="s">
        <v>1093</v>
      </c>
      <c r="I5" t="s">
        <v>925</v>
      </c>
    </row>
    <row r="6" spans="1:10" x14ac:dyDescent="0.25">
      <c r="A6" t="s">
        <v>1075</v>
      </c>
      <c r="B6" t="s">
        <v>200</v>
      </c>
      <c r="C6" t="s">
        <v>221</v>
      </c>
      <c r="D6" t="s">
        <v>188</v>
      </c>
      <c r="E6" t="s">
        <v>226</v>
      </c>
      <c r="F6" t="s">
        <v>681</v>
      </c>
      <c r="G6" t="s">
        <v>193</v>
      </c>
      <c r="H6" t="s">
        <v>933</v>
      </c>
      <c r="I6" t="s">
        <v>812</v>
      </c>
    </row>
    <row r="7" spans="1:10" x14ac:dyDescent="0.25">
      <c r="A7" t="s">
        <v>1076</v>
      </c>
      <c r="B7" t="s">
        <v>673</v>
      </c>
      <c r="C7" t="s">
        <v>400</v>
      </c>
      <c r="D7" t="s">
        <v>246</v>
      </c>
      <c r="E7" t="s">
        <v>380</v>
      </c>
      <c r="F7" t="s">
        <v>681</v>
      </c>
      <c r="G7" t="s">
        <v>226</v>
      </c>
      <c r="H7" t="s">
        <v>933</v>
      </c>
      <c r="I7" t="s">
        <v>812</v>
      </c>
    </row>
    <row r="8" spans="1:10" x14ac:dyDescent="0.25">
      <c r="A8" t="s">
        <v>1078</v>
      </c>
      <c r="B8" t="s">
        <v>431</v>
      </c>
      <c r="C8" t="s">
        <v>137</v>
      </c>
      <c r="D8" t="s">
        <v>764</v>
      </c>
      <c r="E8" t="s">
        <v>141</v>
      </c>
      <c r="F8" t="s">
        <v>806</v>
      </c>
      <c r="G8" t="s">
        <v>273</v>
      </c>
      <c r="H8" t="s">
        <v>748</v>
      </c>
      <c r="I8" t="s">
        <v>1094</v>
      </c>
    </row>
    <row r="9" spans="1:10" x14ac:dyDescent="0.25">
      <c r="A9" t="s">
        <v>1080</v>
      </c>
      <c r="B9" t="s">
        <v>1095</v>
      </c>
      <c r="C9" t="s">
        <v>1028</v>
      </c>
      <c r="D9" t="s">
        <v>738</v>
      </c>
      <c r="E9" t="s">
        <v>237</v>
      </c>
      <c r="F9" t="s">
        <v>207</v>
      </c>
      <c r="G9" t="s">
        <v>149</v>
      </c>
      <c r="H9" t="s">
        <v>1053</v>
      </c>
      <c r="I9" t="s">
        <v>1054</v>
      </c>
    </row>
    <row r="10" spans="1:10" x14ac:dyDescent="0.25">
      <c r="A10" t="s">
        <v>1084</v>
      </c>
      <c r="B10" t="s">
        <v>901</v>
      </c>
      <c r="C10" t="s">
        <v>384</v>
      </c>
      <c r="D10" t="s">
        <v>246</v>
      </c>
      <c r="E10" t="s">
        <v>686</v>
      </c>
      <c r="F10" t="s">
        <v>366</v>
      </c>
      <c r="G10" t="s">
        <v>380</v>
      </c>
      <c r="H10" t="s">
        <v>1096</v>
      </c>
      <c r="I10" t="s">
        <v>812</v>
      </c>
    </row>
    <row r="11" spans="1:10" x14ac:dyDescent="0.25">
      <c r="A11" t="s">
        <v>1085</v>
      </c>
      <c r="B11" t="s">
        <v>256</v>
      </c>
      <c r="C11" t="s">
        <v>811</v>
      </c>
      <c r="D11" t="s">
        <v>341</v>
      </c>
      <c r="E11" t="s">
        <v>804</v>
      </c>
      <c r="F11" t="s">
        <v>695</v>
      </c>
      <c r="G11" t="s">
        <v>193</v>
      </c>
      <c r="H11" t="s">
        <v>762</v>
      </c>
      <c r="I11" t="s">
        <v>797</v>
      </c>
    </row>
    <row r="12" spans="1:10" x14ac:dyDescent="0.25">
      <c r="A12" t="s">
        <v>1087</v>
      </c>
      <c r="B12" t="s">
        <v>378</v>
      </c>
      <c r="C12" t="s">
        <v>364</v>
      </c>
      <c r="D12" t="s">
        <v>226</v>
      </c>
      <c r="E12" t="s">
        <v>716</v>
      </c>
      <c r="F12" t="s">
        <v>749</v>
      </c>
      <c r="G12" t="s">
        <v>226</v>
      </c>
      <c r="H12" t="s">
        <v>1055</v>
      </c>
      <c r="I12" t="s">
        <v>944</v>
      </c>
    </row>
    <row r="14" spans="1:10" x14ac:dyDescent="0.25">
      <c r="A14" t="s">
        <v>158</v>
      </c>
    </row>
    <row r="15" spans="1:10" x14ac:dyDescent="0.25">
      <c r="A15" t="s">
        <v>684</v>
      </c>
    </row>
    <row r="16" spans="1:10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783</v>
      </c>
    </row>
    <row r="19" spans="1:1" x14ac:dyDescent="0.25">
      <c r="A19" t="s">
        <v>784</v>
      </c>
    </row>
    <row r="20" spans="1:1" x14ac:dyDescent="0.25">
      <c r="A20" t="s">
        <v>785</v>
      </c>
    </row>
    <row r="21" spans="1:1" x14ac:dyDescent="0.25">
      <c r="A21" t="s">
        <v>786</v>
      </c>
    </row>
    <row r="23" spans="1:1" x14ac:dyDescent="0.25">
      <c r="A23" t="s">
        <v>162</v>
      </c>
    </row>
    <row r="24" spans="1:1" x14ac:dyDescent="0.25">
      <c r="A24" t="s">
        <v>302</v>
      </c>
    </row>
    <row r="25" spans="1:1" x14ac:dyDescent="0.25">
      <c r="A25" t="s">
        <v>668</v>
      </c>
    </row>
    <row r="26" spans="1:1" x14ac:dyDescent="0.25">
      <c r="A26" t="s">
        <v>669</v>
      </c>
    </row>
    <row r="27" spans="1:1" x14ac:dyDescent="0.25">
      <c r="A27" t="s">
        <v>670</v>
      </c>
    </row>
    <row r="29" spans="1:1" x14ac:dyDescent="0.25">
      <c r="A29" t="s">
        <v>165</v>
      </c>
    </row>
    <row r="30" spans="1:1" x14ac:dyDescent="0.25">
      <c r="A30" t="s">
        <v>713</v>
      </c>
    </row>
    <row r="31" spans="1:1" x14ac:dyDescent="0.25">
      <c r="A31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1"/>
  <sheetViews>
    <sheetView workbookViewId="0"/>
  </sheetViews>
  <sheetFormatPr defaultColWidth="11.42578125" defaultRowHeight="15" x14ac:dyDescent="0.25"/>
  <cols>
    <col min="1" max="1" width="43.7109375" customWidth="1"/>
    <col min="2" max="9" width="22.7109375" customWidth="1"/>
    <col min="10" max="10" width="13.140625" customWidth="1"/>
  </cols>
  <sheetData>
    <row r="1" spans="1:10" x14ac:dyDescent="0.25">
      <c r="A1" s="4" t="s">
        <v>37</v>
      </c>
      <c r="J1" s="1" t="str">
        <f>HYPERLINK("#'INDEX'!A1", "Back to INDEX")</f>
        <v>Back to INDEX</v>
      </c>
    </row>
    <row r="2" spans="1:10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  <c r="F2" s="3" t="s">
        <v>725</v>
      </c>
      <c r="G2" s="3" t="s">
        <v>726</v>
      </c>
      <c r="H2" s="3" t="s">
        <v>727</v>
      </c>
      <c r="I2" s="3" t="s">
        <v>728</v>
      </c>
    </row>
    <row r="3" spans="1:10" x14ac:dyDescent="0.25">
      <c r="A3" t="s">
        <v>1067</v>
      </c>
      <c r="B3" t="s">
        <v>179</v>
      </c>
      <c r="C3" t="s">
        <v>338</v>
      </c>
      <c r="D3" t="s">
        <v>246</v>
      </c>
      <c r="E3" t="s">
        <v>862</v>
      </c>
      <c r="F3" t="s">
        <v>240</v>
      </c>
      <c r="G3" t="s">
        <v>228</v>
      </c>
      <c r="H3" t="s">
        <v>941</v>
      </c>
      <c r="I3" t="s">
        <v>828</v>
      </c>
    </row>
    <row r="4" spans="1:10" x14ac:dyDescent="0.25">
      <c r="A4" t="s">
        <v>1069</v>
      </c>
      <c r="B4" t="s">
        <v>729</v>
      </c>
      <c r="C4" t="s">
        <v>252</v>
      </c>
      <c r="D4" t="s">
        <v>708</v>
      </c>
      <c r="E4" t="s">
        <v>207</v>
      </c>
      <c r="F4" t="s">
        <v>403</v>
      </c>
      <c r="G4" t="s">
        <v>273</v>
      </c>
      <c r="H4" t="s">
        <v>1097</v>
      </c>
      <c r="I4" t="s">
        <v>1098</v>
      </c>
    </row>
    <row r="5" spans="1:10" x14ac:dyDescent="0.25">
      <c r="A5" t="s">
        <v>1072</v>
      </c>
      <c r="B5" t="s">
        <v>202</v>
      </c>
      <c r="C5" t="s">
        <v>202</v>
      </c>
      <c r="D5" t="s">
        <v>202</v>
      </c>
      <c r="E5" t="s">
        <v>202</v>
      </c>
      <c r="F5" t="s">
        <v>202</v>
      </c>
      <c r="G5" t="s">
        <v>202</v>
      </c>
      <c r="H5" t="s">
        <v>202</v>
      </c>
      <c r="I5" t="s">
        <v>202</v>
      </c>
    </row>
    <row r="6" spans="1:10" x14ac:dyDescent="0.25">
      <c r="A6" t="s">
        <v>1075</v>
      </c>
      <c r="B6" t="s">
        <v>289</v>
      </c>
      <c r="C6" t="s">
        <v>237</v>
      </c>
      <c r="D6" t="s">
        <v>251</v>
      </c>
      <c r="E6" t="s">
        <v>811</v>
      </c>
      <c r="F6" t="s">
        <v>392</v>
      </c>
      <c r="G6" t="s">
        <v>272</v>
      </c>
      <c r="H6" t="s">
        <v>789</v>
      </c>
      <c r="I6" t="s">
        <v>801</v>
      </c>
    </row>
    <row r="7" spans="1:10" x14ac:dyDescent="0.25">
      <c r="A7" t="s">
        <v>1076</v>
      </c>
      <c r="B7" t="s">
        <v>989</v>
      </c>
      <c r="C7" t="s">
        <v>314</v>
      </c>
      <c r="D7" t="s">
        <v>224</v>
      </c>
      <c r="E7" t="s">
        <v>811</v>
      </c>
      <c r="F7" t="s">
        <v>392</v>
      </c>
      <c r="G7" t="s">
        <v>231</v>
      </c>
      <c r="H7" t="s">
        <v>789</v>
      </c>
      <c r="I7" t="s">
        <v>1099</v>
      </c>
    </row>
    <row r="8" spans="1:10" x14ac:dyDescent="0.25">
      <c r="A8" t="s">
        <v>1078</v>
      </c>
      <c r="B8" t="s">
        <v>1100</v>
      </c>
      <c r="C8" t="s">
        <v>194</v>
      </c>
      <c r="D8" t="s">
        <v>317</v>
      </c>
      <c r="E8" t="s">
        <v>1051</v>
      </c>
      <c r="F8" t="s">
        <v>195</v>
      </c>
      <c r="G8" t="s">
        <v>388</v>
      </c>
      <c r="H8" t="s">
        <v>793</v>
      </c>
      <c r="I8" t="s">
        <v>1101</v>
      </c>
    </row>
    <row r="9" spans="1:10" x14ac:dyDescent="0.25">
      <c r="A9" t="s">
        <v>1080</v>
      </c>
      <c r="B9" t="s">
        <v>346</v>
      </c>
      <c r="C9" t="s">
        <v>322</v>
      </c>
      <c r="D9" t="s">
        <v>337</v>
      </c>
      <c r="E9" t="s">
        <v>989</v>
      </c>
      <c r="F9" t="s">
        <v>379</v>
      </c>
      <c r="G9" t="s">
        <v>311</v>
      </c>
      <c r="H9" t="s">
        <v>836</v>
      </c>
      <c r="I9" t="s">
        <v>812</v>
      </c>
    </row>
    <row r="10" spans="1:10" x14ac:dyDescent="0.25">
      <c r="A10" t="s">
        <v>1084</v>
      </c>
      <c r="B10" t="s">
        <v>182</v>
      </c>
      <c r="C10" t="s">
        <v>694</v>
      </c>
      <c r="D10" t="s">
        <v>224</v>
      </c>
      <c r="E10" t="s">
        <v>186</v>
      </c>
      <c r="F10" t="s">
        <v>360</v>
      </c>
      <c r="G10" t="s">
        <v>195</v>
      </c>
      <c r="H10" t="s">
        <v>789</v>
      </c>
      <c r="I10" t="s">
        <v>801</v>
      </c>
    </row>
    <row r="11" spans="1:10" x14ac:dyDescent="0.25">
      <c r="A11" t="s">
        <v>1085</v>
      </c>
      <c r="B11" t="s">
        <v>1102</v>
      </c>
      <c r="C11" t="s">
        <v>269</v>
      </c>
      <c r="D11" t="s">
        <v>251</v>
      </c>
      <c r="E11" t="s">
        <v>183</v>
      </c>
      <c r="F11" t="s">
        <v>392</v>
      </c>
      <c r="G11" t="s">
        <v>221</v>
      </c>
      <c r="H11" t="s">
        <v>789</v>
      </c>
      <c r="I11" t="s">
        <v>1103</v>
      </c>
    </row>
    <row r="12" spans="1:10" x14ac:dyDescent="0.25">
      <c r="A12" t="s">
        <v>1087</v>
      </c>
      <c r="B12" t="s">
        <v>189</v>
      </c>
      <c r="C12" t="s">
        <v>366</v>
      </c>
      <c r="D12" t="s">
        <v>251</v>
      </c>
      <c r="E12" t="s">
        <v>811</v>
      </c>
      <c r="F12" t="s">
        <v>188</v>
      </c>
      <c r="G12" t="s">
        <v>269</v>
      </c>
      <c r="H12" t="s">
        <v>944</v>
      </c>
      <c r="I12" t="s">
        <v>790</v>
      </c>
    </row>
    <row r="14" spans="1:10" x14ac:dyDescent="0.25">
      <c r="A14" t="s">
        <v>158</v>
      </c>
    </row>
    <row r="15" spans="1:10" x14ac:dyDescent="0.25">
      <c r="A15" t="s">
        <v>693</v>
      </c>
    </row>
    <row r="16" spans="1:10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783</v>
      </c>
    </row>
    <row r="19" spans="1:1" x14ac:dyDescent="0.25">
      <c r="A19" t="s">
        <v>784</v>
      </c>
    </row>
    <row r="20" spans="1:1" x14ac:dyDescent="0.25">
      <c r="A20" t="s">
        <v>785</v>
      </c>
    </row>
    <row r="21" spans="1:1" x14ac:dyDescent="0.25">
      <c r="A21" t="s">
        <v>786</v>
      </c>
    </row>
    <row r="23" spans="1:1" x14ac:dyDescent="0.25">
      <c r="A23" t="s">
        <v>162</v>
      </c>
    </row>
    <row r="24" spans="1:1" x14ac:dyDescent="0.25">
      <c r="A24" t="s">
        <v>302</v>
      </c>
    </row>
    <row r="25" spans="1:1" x14ac:dyDescent="0.25">
      <c r="A25" t="s">
        <v>668</v>
      </c>
    </row>
    <row r="26" spans="1:1" x14ac:dyDescent="0.25">
      <c r="A26" t="s">
        <v>669</v>
      </c>
    </row>
    <row r="27" spans="1:1" x14ac:dyDescent="0.25">
      <c r="A27" t="s">
        <v>670</v>
      </c>
    </row>
    <row r="29" spans="1:1" x14ac:dyDescent="0.25">
      <c r="A29" t="s">
        <v>165</v>
      </c>
    </row>
    <row r="30" spans="1:1" x14ac:dyDescent="0.25">
      <c r="A30" t="s">
        <v>713</v>
      </c>
    </row>
    <row r="31" spans="1:1" x14ac:dyDescent="0.25">
      <c r="A31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4"/>
  <sheetViews>
    <sheetView workbookViewId="0"/>
  </sheetViews>
  <sheetFormatPr defaultColWidth="11.42578125" defaultRowHeight="15" x14ac:dyDescent="0.25"/>
  <cols>
    <col min="1" max="1" width="12.7109375" customWidth="1"/>
    <col min="2" max="4" width="30.7109375" customWidth="1"/>
    <col min="5" max="5" width="13.140625" customWidth="1"/>
  </cols>
  <sheetData>
    <row r="1" spans="1:5" x14ac:dyDescent="0.25">
      <c r="A1" s="4" t="s">
        <v>38</v>
      </c>
      <c r="E1" s="1" t="str">
        <f>HYPERLINK("#'INDEX'!A1", "Back to INDEX")</f>
        <v>Back to INDEX</v>
      </c>
    </row>
    <row r="2" spans="1:5" x14ac:dyDescent="0.25">
      <c r="A2" s="3" t="s">
        <v>131</v>
      </c>
      <c r="B2" s="3" t="s">
        <v>1104</v>
      </c>
      <c r="C2" s="3" t="s">
        <v>1105</v>
      </c>
      <c r="D2" s="3" t="s">
        <v>659</v>
      </c>
    </row>
    <row r="3" spans="1:5" x14ac:dyDescent="0.25">
      <c r="A3" t="s">
        <v>1106</v>
      </c>
      <c r="B3" t="s">
        <v>131</v>
      </c>
      <c r="C3" t="s">
        <v>131</v>
      </c>
      <c r="D3" t="s">
        <v>131</v>
      </c>
    </row>
    <row r="4" spans="1:5" x14ac:dyDescent="0.25">
      <c r="A4" t="s">
        <v>1107</v>
      </c>
      <c r="B4" t="s">
        <v>1108</v>
      </c>
      <c r="C4" t="s">
        <v>1109</v>
      </c>
      <c r="D4" t="s">
        <v>1110</v>
      </c>
    </row>
    <row r="5" spans="1:5" x14ac:dyDescent="0.25">
      <c r="A5" t="s">
        <v>1111</v>
      </c>
      <c r="B5" t="s">
        <v>1112</v>
      </c>
      <c r="C5" t="s">
        <v>1113</v>
      </c>
      <c r="D5" t="s">
        <v>1114</v>
      </c>
    </row>
    <row r="6" spans="1:5" x14ac:dyDescent="0.25">
      <c r="A6" t="s">
        <v>1115</v>
      </c>
      <c r="B6" t="s">
        <v>1116</v>
      </c>
      <c r="C6" t="s">
        <v>1113</v>
      </c>
      <c r="D6" t="s">
        <v>1117</v>
      </c>
    </row>
    <row r="7" spans="1:5" x14ac:dyDescent="0.25">
      <c r="A7" t="s">
        <v>1118</v>
      </c>
      <c r="B7" t="s">
        <v>131</v>
      </c>
      <c r="C7" t="s">
        <v>131</v>
      </c>
      <c r="D7" t="s">
        <v>131</v>
      </c>
    </row>
    <row r="8" spans="1:5" x14ac:dyDescent="0.25">
      <c r="A8" t="s">
        <v>1107</v>
      </c>
      <c r="B8" t="s">
        <v>1119</v>
      </c>
      <c r="C8" t="s">
        <v>1113</v>
      </c>
      <c r="D8" t="s">
        <v>1117</v>
      </c>
    </row>
    <row r="9" spans="1:5" x14ac:dyDescent="0.25">
      <c r="A9" t="s">
        <v>1111</v>
      </c>
      <c r="B9" t="s">
        <v>1120</v>
      </c>
      <c r="C9" t="s">
        <v>1121</v>
      </c>
      <c r="D9" t="s">
        <v>1122</v>
      </c>
    </row>
    <row r="10" spans="1:5" x14ac:dyDescent="0.25">
      <c r="A10" t="s">
        <v>1115</v>
      </c>
      <c r="B10" t="s">
        <v>1123</v>
      </c>
      <c r="C10" t="s">
        <v>1121</v>
      </c>
      <c r="D10" t="s">
        <v>1124</v>
      </c>
    </row>
    <row r="12" spans="1:5" x14ac:dyDescent="0.25">
      <c r="A12" t="s">
        <v>158</v>
      </c>
    </row>
    <row r="13" spans="1:5" x14ac:dyDescent="0.25">
      <c r="A13" t="s">
        <v>159</v>
      </c>
    </row>
    <row r="14" spans="1:5" x14ac:dyDescent="0.25">
      <c r="A14" t="s">
        <v>1125</v>
      </c>
    </row>
  </sheetData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4"/>
  <sheetViews>
    <sheetView workbookViewId="0"/>
  </sheetViews>
  <sheetFormatPr defaultColWidth="11.42578125" defaultRowHeight="15" x14ac:dyDescent="0.25"/>
  <cols>
    <col min="1" max="1" width="12.7109375" customWidth="1"/>
    <col min="2" max="4" width="30.7109375" customWidth="1"/>
    <col min="5" max="5" width="13.140625" customWidth="1"/>
  </cols>
  <sheetData>
    <row r="1" spans="1:5" x14ac:dyDescent="0.25">
      <c r="A1" s="4" t="s">
        <v>39</v>
      </c>
      <c r="E1" s="1" t="str">
        <f>HYPERLINK("#'INDEX'!A1", "Back to INDEX")</f>
        <v>Back to INDEX</v>
      </c>
    </row>
    <row r="2" spans="1:5" x14ac:dyDescent="0.25">
      <c r="A2" s="3" t="s">
        <v>131</v>
      </c>
      <c r="B2" s="3" t="s">
        <v>1104</v>
      </c>
      <c r="C2" s="3" t="s">
        <v>1105</v>
      </c>
      <c r="D2" s="3" t="s">
        <v>659</v>
      </c>
    </row>
    <row r="3" spans="1:5" x14ac:dyDescent="0.25">
      <c r="A3" t="s">
        <v>1106</v>
      </c>
      <c r="B3" t="s">
        <v>131</v>
      </c>
      <c r="C3" t="s">
        <v>131</v>
      </c>
      <c r="D3" t="s">
        <v>131</v>
      </c>
    </row>
    <row r="4" spans="1:5" x14ac:dyDescent="0.25">
      <c r="A4" t="s">
        <v>1107</v>
      </c>
      <c r="B4" t="s">
        <v>1126</v>
      </c>
      <c r="C4" t="s">
        <v>1127</v>
      </c>
      <c r="D4" t="s">
        <v>1128</v>
      </c>
    </row>
    <row r="5" spans="1:5" x14ac:dyDescent="0.25">
      <c r="A5" t="s">
        <v>1111</v>
      </c>
      <c r="B5" t="s">
        <v>1129</v>
      </c>
      <c r="C5" t="s">
        <v>1127</v>
      </c>
      <c r="D5" t="s">
        <v>1130</v>
      </c>
    </row>
    <row r="6" spans="1:5" x14ac:dyDescent="0.25">
      <c r="A6" t="s">
        <v>1115</v>
      </c>
      <c r="B6" t="s">
        <v>1131</v>
      </c>
      <c r="C6" t="s">
        <v>1132</v>
      </c>
      <c r="D6" t="s">
        <v>1133</v>
      </c>
    </row>
    <row r="7" spans="1:5" x14ac:dyDescent="0.25">
      <c r="A7" t="s">
        <v>1118</v>
      </c>
      <c r="B7" t="s">
        <v>131</v>
      </c>
      <c r="C7" t="s">
        <v>131</v>
      </c>
      <c r="D7" t="s">
        <v>131</v>
      </c>
    </row>
    <row r="8" spans="1:5" x14ac:dyDescent="0.25">
      <c r="A8" t="s">
        <v>1107</v>
      </c>
      <c r="B8" t="s">
        <v>1134</v>
      </c>
      <c r="C8" t="s">
        <v>1135</v>
      </c>
      <c r="D8" t="s">
        <v>1133</v>
      </c>
    </row>
    <row r="9" spans="1:5" x14ac:dyDescent="0.25">
      <c r="A9" t="s">
        <v>1111</v>
      </c>
      <c r="B9" t="s">
        <v>1136</v>
      </c>
      <c r="C9" t="s">
        <v>1135</v>
      </c>
      <c r="D9" t="s">
        <v>1137</v>
      </c>
    </row>
    <row r="10" spans="1:5" x14ac:dyDescent="0.25">
      <c r="A10" t="s">
        <v>1115</v>
      </c>
      <c r="B10" t="s">
        <v>1138</v>
      </c>
      <c r="C10" t="s">
        <v>1139</v>
      </c>
      <c r="D10" t="s">
        <v>1140</v>
      </c>
    </row>
    <row r="12" spans="1:5" x14ac:dyDescent="0.25">
      <c r="A12" t="s">
        <v>158</v>
      </c>
    </row>
    <row r="13" spans="1:5" x14ac:dyDescent="0.25">
      <c r="A13" t="s">
        <v>684</v>
      </c>
    </row>
    <row r="14" spans="1:5" x14ac:dyDescent="0.25">
      <c r="A14" t="s">
        <v>1125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4"/>
  <sheetViews>
    <sheetView workbookViewId="0"/>
  </sheetViews>
  <sheetFormatPr defaultColWidth="11.42578125" defaultRowHeight="15" x14ac:dyDescent="0.25"/>
  <cols>
    <col min="1" max="1" width="12.7109375" customWidth="1"/>
    <col min="2" max="4" width="30.7109375" customWidth="1"/>
    <col min="5" max="5" width="13.140625" customWidth="1"/>
  </cols>
  <sheetData>
    <row r="1" spans="1:5" x14ac:dyDescent="0.25">
      <c r="A1" s="4" t="s">
        <v>40</v>
      </c>
      <c r="E1" s="1" t="str">
        <f>HYPERLINK("#'INDEX'!A1", "Back to INDEX")</f>
        <v>Back to INDEX</v>
      </c>
    </row>
    <row r="2" spans="1:5" x14ac:dyDescent="0.25">
      <c r="A2" s="3" t="s">
        <v>131</v>
      </c>
      <c r="B2" s="3" t="s">
        <v>1104</v>
      </c>
      <c r="C2" s="3" t="s">
        <v>1105</v>
      </c>
      <c r="D2" s="3" t="s">
        <v>659</v>
      </c>
    </row>
    <row r="3" spans="1:5" x14ac:dyDescent="0.25">
      <c r="A3" t="s">
        <v>1106</v>
      </c>
      <c r="B3" t="s">
        <v>131</v>
      </c>
      <c r="C3" t="s">
        <v>131</v>
      </c>
      <c r="D3" t="s">
        <v>131</v>
      </c>
    </row>
    <row r="4" spans="1:5" x14ac:dyDescent="0.25">
      <c r="A4" t="s">
        <v>1107</v>
      </c>
      <c r="B4" t="s">
        <v>1129</v>
      </c>
      <c r="C4" t="s">
        <v>1141</v>
      </c>
      <c r="D4" t="s">
        <v>1142</v>
      </c>
    </row>
    <row r="5" spans="1:5" x14ac:dyDescent="0.25">
      <c r="A5" t="s">
        <v>1111</v>
      </c>
      <c r="B5" t="s">
        <v>1143</v>
      </c>
      <c r="C5" t="s">
        <v>1144</v>
      </c>
      <c r="D5" t="s">
        <v>1145</v>
      </c>
    </row>
    <row r="6" spans="1:5" x14ac:dyDescent="0.25">
      <c r="A6" t="s">
        <v>1115</v>
      </c>
      <c r="B6" t="s">
        <v>1134</v>
      </c>
      <c r="C6" t="s">
        <v>1146</v>
      </c>
      <c r="D6" t="s">
        <v>1140</v>
      </c>
    </row>
    <row r="7" spans="1:5" x14ac:dyDescent="0.25">
      <c r="A7" t="s">
        <v>1118</v>
      </c>
      <c r="B7" t="s">
        <v>131</v>
      </c>
      <c r="C7" t="s">
        <v>131</v>
      </c>
      <c r="D7" t="s">
        <v>131</v>
      </c>
    </row>
    <row r="8" spans="1:5" x14ac:dyDescent="0.25">
      <c r="A8" t="s">
        <v>1107</v>
      </c>
      <c r="B8" t="s">
        <v>1131</v>
      </c>
      <c r="C8" t="s">
        <v>1147</v>
      </c>
      <c r="D8" t="s">
        <v>1145</v>
      </c>
    </row>
    <row r="9" spans="1:5" x14ac:dyDescent="0.25">
      <c r="A9" t="s">
        <v>1111</v>
      </c>
      <c r="B9" t="s">
        <v>1148</v>
      </c>
      <c r="C9" t="s">
        <v>1149</v>
      </c>
      <c r="D9" t="s">
        <v>1150</v>
      </c>
    </row>
    <row r="10" spans="1:5" x14ac:dyDescent="0.25">
      <c r="A10" t="s">
        <v>1115</v>
      </c>
      <c r="B10" t="s">
        <v>1138</v>
      </c>
      <c r="C10" t="s">
        <v>1149</v>
      </c>
      <c r="D10" t="s">
        <v>1151</v>
      </c>
    </row>
    <row r="12" spans="1:5" x14ac:dyDescent="0.25">
      <c r="A12" t="s">
        <v>158</v>
      </c>
    </row>
    <row r="13" spans="1:5" x14ac:dyDescent="0.25">
      <c r="A13" t="s">
        <v>693</v>
      </c>
    </row>
    <row r="14" spans="1:5" x14ac:dyDescent="0.25">
      <c r="A14" t="s">
        <v>1125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  <col min="8" max="8" width="13.140625" customWidth="1"/>
  </cols>
  <sheetData>
    <row r="1" spans="1:8" x14ac:dyDescent="0.25">
      <c r="A1" s="4" t="s">
        <v>10</v>
      </c>
      <c r="H1" s="1" t="str">
        <f>HYPERLINK("#'INDEX'!A1", "Back to INDEX")</f>
        <v>Back to INDEX</v>
      </c>
    </row>
    <row r="2" spans="1:8" ht="25.5" x14ac:dyDescent="0.25">
      <c r="A2" s="3" t="s">
        <v>131</v>
      </c>
      <c r="B2" s="3" t="s">
        <v>171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</row>
    <row r="3" spans="1:8" x14ac:dyDescent="0.25">
      <c r="A3" t="s">
        <v>177</v>
      </c>
      <c r="B3" t="s">
        <v>178</v>
      </c>
      <c r="C3" t="s">
        <v>179</v>
      </c>
      <c r="D3" t="s">
        <v>180</v>
      </c>
      <c r="E3" t="s">
        <v>181</v>
      </c>
      <c r="F3" t="s">
        <v>182</v>
      </c>
      <c r="G3" t="s">
        <v>183</v>
      </c>
    </row>
    <row r="4" spans="1:8" x14ac:dyDescent="0.25">
      <c r="A4" t="s">
        <v>184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  <c r="G4" t="s">
        <v>190</v>
      </c>
    </row>
    <row r="5" spans="1:8" x14ac:dyDescent="0.25">
      <c r="A5" t="s">
        <v>191</v>
      </c>
      <c r="B5" t="s">
        <v>192</v>
      </c>
      <c r="C5" t="s">
        <v>193</v>
      </c>
      <c r="D5" t="s">
        <v>194</v>
      </c>
      <c r="E5" t="s">
        <v>195</v>
      </c>
      <c r="F5" t="s">
        <v>196</v>
      </c>
      <c r="G5" t="s">
        <v>197</v>
      </c>
    </row>
    <row r="6" spans="1:8" x14ac:dyDescent="0.25">
      <c r="A6" t="s">
        <v>198</v>
      </c>
      <c r="B6" t="s">
        <v>199</v>
      </c>
      <c r="C6" t="s">
        <v>200</v>
      </c>
      <c r="D6" t="s">
        <v>182</v>
      </c>
      <c r="E6" t="s">
        <v>201</v>
      </c>
      <c r="F6" t="s">
        <v>202</v>
      </c>
      <c r="G6" t="s">
        <v>202</v>
      </c>
    </row>
    <row r="7" spans="1:8" x14ac:dyDescent="0.25">
      <c r="A7" t="s">
        <v>203</v>
      </c>
      <c r="B7" t="s">
        <v>204</v>
      </c>
      <c r="C7" t="s">
        <v>205</v>
      </c>
      <c r="D7" t="s">
        <v>206</v>
      </c>
      <c r="E7" t="s">
        <v>207</v>
      </c>
      <c r="F7" t="s">
        <v>208</v>
      </c>
      <c r="G7" t="s">
        <v>156</v>
      </c>
    </row>
    <row r="8" spans="1:8" x14ac:dyDescent="0.25">
      <c r="A8" t="s">
        <v>209</v>
      </c>
      <c r="B8" t="s">
        <v>210</v>
      </c>
      <c r="C8" t="s">
        <v>211</v>
      </c>
      <c r="D8" t="s">
        <v>212</v>
      </c>
      <c r="E8" t="s">
        <v>213</v>
      </c>
      <c r="F8" t="s">
        <v>214</v>
      </c>
      <c r="G8" t="s">
        <v>215</v>
      </c>
    </row>
    <row r="9" spans="1:8" x14ac:dyDescent="0.25">
      <c r="A9" t="s">
        <v>216</v>
      </c>
      <c r="B9" t="s">
        <v>217</v>
      </c>
      <c r="C9" t="s">
        <v>218</v>
      </c>
      <c r="D9" t="s">
        <v>219</v>
      </c>
      <c r="E9" t="s">
        <v>220</v>
      </c>
      <c r="F9" t="s">
        <v>215</v>
      </c>
      <c r="G9" t="s">
        <v>221</v>
      </c>
    </row>
    <row r="10" spans="1:8" x14ac:dyDescent="0.25">
      <c r="A10" t="s">
        <v>222</v>
      </c>
      <c r="B10" t="s">
        <v>223</v>
      </c>
      <c r="C10" t="s">
        <v>224</v>
      </c>
      <c r="D10" t="s">
        <v>225</v>
      </c>
      <c r="E10" t="s">
        <v>226</v>
      </c>
      <c r="F10" t="s">
        <v>202</v>
      </c>
      <c r="G10" t="s">
        <v>202</v>
      </c>
    </row>
    <row r="11" spans="1:8" x14ac:dyDescent="0.25">
      <c r="A11" t="s">
        <v>227</v>
      </c>
      <c r="B11" t="s">
        <v>228</v>
      </c>
      <c r="C11" t="s">
        <v>229</v>
      </c>
      <c r="D11" t="s">
        <v>230</v>
      </c>
      <c r="E11" t="s">
        <v>231</v>
      </c>
      <c r="F11" t="s">
        <v>202</v>
      </c>
      <c r="G11" t="s">
        <v>202</v>
      </c>
    </row>
    <row r="12" spans="1:8" x14ac:dyDescent="0.25">
      <c r="A12" t="s">
        <v>232</v>
      </c>
      <c r="B12" t="s">
        <v>233</v>
      </c>
      <c r="C12" t="s">
        <v>230</v>
      </c>
      <c r="D12" t="s">
        <v>234</v>
      </c>
      <c r="E12" t="s">
        <v>235</v>
      </c>
      <c r="F12" t="s">
        <v>202</v>
      </c>
      <c r="G12" t="s">
        <v>202</v>
      </c>
    </row>
    <row r="13" spans="1:8" x14ac:dyDescent="0.25">
      <c r="A13" t="s">
        <v>236</v>
      </c>
      <c r="B13" t="s">
        <v>237</v>
      </c>
      <c r="C13" t="s">
        <v>221</v>
      </c>
      <c r="D13" t="s">
        <v>238</v>
      </c>
      <c r="E13" t="s">
        <v>235</v>
      </c>
      <c r="F13" t="s">
        <v>202</v>
      </c>
      <c r="G13" t="s">
        <v>202</v>
      </c>
    </row>
    <row r="14" spans="1:8" x14ac:dyDescent="0.25">
      <c r="A14" t="s">
        <v>239</v>
      </c>
      <c r="B14" t="s">
        <v>240</v>
      </c>
      <c r="C14" t="s">
        <v>241</v>
      </c>
      <c r="D14" t="s">
        <v>242</v>
      </c>
      <c r="E14" t="s">
        <v>243</v>
      </c>
      <c r="F14" t="s">
        <v>202</v>
      </c>
      <c r="G14" t="s">
        <v>202</v>
      </c>
    </row>
    <row r="15" spans="1:8" x14ac:dyDescent="0.25">
      <c r="A15" t="s">
        <v>244</v>
      </c>
      <c r="B15" t="s">
        <v>245</v>
      </c>
      <c r="C15" t="s">
        <v>246</v>
      </c>
      <c r="D15" t="s">
        <v>212</v>
      </c>
      <c r="E15" t="s">
        <v>247</v>
      </c>
      <c r="F15" t="s">
        <v>248</v>
      </c>
      <c r="G15" t="s">
        <v>221</v>
      </c>
    </row>
    <row r="16" spans="1:8" x14ac:dyDescent="0.25">
      <c r="A16" t="s">
        <v>249</v>
      </c>
      <c r="B16" t="s">
        <v>250</v>
      </c>
      <c r="C16" t="s">
        <v>251</v>
      </c>
      <c r="D16" t="s">
        <v>252</v>
      </c>
      <c r="E16" t="s">
        <v>195</v>
      </c>
      <c r="F16" t="s">
        <v>182</v>
      </c>
      <c r="G16" t="s">
        <v>253</v>
      </c>
    </row>
    <row r="17" spans="1:7" x14ac:dyDescent="0.25">
      <c r="A17" t="s">
        <v>254</v>
      </c>
      <c r="B17" t="s">
        <v>255</v>
      </c>
      <c r="C17" t="s">
        <v>256</v>
      </c>
      <c r="D17" t="s">
        <v>257</v>
      </c>
      <c r="E17" t="s">
        <v>258</v>
      </c>
      <c r="F17" t="s">
        <v>155</v>
      </c>
      <c r="G17" t="s">
        <v>259</v>
      </c>
    </row>
    <row r="18" spans="1:7" x14ac:dyDescent="0.25">
      <c r="A18" t="s">
        <v>260</v>
      </c>
      <c r="B18" t="s">
        <v>261</v>
      </c>
      <c r="C18" t="s">
        <v>262</v>
      </c>
      <c r="D18" t="s">
        <v>263</v>
      </c>
      <c r="E18" t="s">
        <v>264</v>
      </c>
      <c r="F18" t="s">
        <v>202</v>
      </c>
      <c r="G18" t="s">
        <v>202</v>
      </c>
    </row>
    <row r="19" spans="1:7" x14ac:dyDescent="0.25">
      <c r="A19" t="s">
        <v>265</v>
      </c>
      <c r="B19" t="s">
        <v>266</v>
      </c>
      <c r="C19" t="s">
        <v>262</v>
      </c>
      <c r="D19" t="s">
        <v>267</v>
      </c>
      <c r="E19" t="s">
        <v>268</v>
      </c>
      <c r="F19" t="s">
        <v>269</v>
      </c>
      <c r="G19" t="s">
        <v>217</v>
      </c>
    </row>
    <row r="20" spans="1:7" x14ac:dyDescent="0.25">
      <c r="A20" t="s">
        <v>270</v>
      </c>
      <c r="B20" t="s">
        <v>271</v>
      </c>
      <c r="C20" t="s">
        <v>224</v>
      </c>
      <c r="D20" t="s">
        <v>205</v>
      </c>
      <c r="E20" t="s">
        <v>272</v>
      </c>
      <c r="F20" t="s">
        <v>273</v>
      </c>
      <c r="G20" t="s">
        <v>202</v>
      </c>
    </row>
    <row r="21" spans="1:7" x14ac:dyDescent="0.25">
      <c r="A21" t="s">
        <v>274</v>
      </c>
      <c r="B21" t="s">
        <v>275</v>
      </c>
      <c r="C21" t="s">
        <v>276</v>
      </c>
      <c r="D21" t="s">
        <v>277</v>
      </c>
      <c r="E21" t="s">
        <v>278</v>
      </c>
      <c r="F21" t="s">
        <v>279</v>
      </c>
      <c r="G21" t="s">
        <v>280</v>
      </c>
    </row>
    <row r="22" spans="1:7" x14ac:dyDescent="0.25">
      <c r="A22" t="s">
        <v>281</v>
      </c>
      <c r="B22" t="s">
        <v>282</v>
      </c>
      <c r="C22" t="s">
        <v>283</v>
      </c>
      <c r="D22" t="s">
        <v>271</v>
      </c>
      <c r="E22" t="s">
        <v>194</v>
      </c>
      <c r="F22" t="s">
        <v>284</v>
      </c>
      <c r="G22" t="s">
        <v>225</v>
      </c>
    </row>
    <row r="23" spans="1:7" x14ac:dyDescent="0.25">
      <c r="A23" t="s">
        <v>285</v>
      </c>
      <c r="B23" t="s">
        <v>286</v>
      </c>
      <c r="C23" t="s">
        <v>233</v>
      </c>
      <c r="D23" t="s">
        <v>287</v>
      </c>
      <c r="E23" t="s">
        <v>202</v>
      </c>
      <c r="F23" t="s">
        <v>202</v>
      </c>
      <c r="G23" t="s">
        <v>202</v>
      </c>
    </row>
    <row r="24" spans="1:7" x14ac:dyDescent="0.25">
      <c r="A24" s="4" t="s">
        <v>288</v>
      </c>
      <c r="B24" s="4" t="s">
        <v>155</v>
      </c>
      <c r="C24" s="4" t="s">
        <v>156</v>
      </c>
      <c r="D24" s="4" t="s">
        <v>179</v>
      </c>
      <c r="E24" s="4" t="s">
        <v>188</v>
      </c>
      <c r="F24" s="4" t="s">
        <v>289</v>
      </c>
      <c r="G24" s="4" t="s">
        <v>237</v>
      </c>
    </row>
    <row r="25" spans="1:7" x14ac:dyDescent="0.25">
      <c r="A25" t="s">
        <v>290</v>
      </c>
      <c r="B25" t="s">
        <v>291</v>
      </c>
      <c r="C25" t="s">
        <v>292</v>
      </c>
      <c r="D25" t="s">
        <v>293</v>
      </c>
      <c r="E25" t="s">
        <v>294</v>
      </c>
      <c r="F25" t="s">
        <v>295</v>
      </c>
      <c r="G25" t="s">
        <v>296</v>
      </c>
    </row>
    <row r="27" spans="1:7" x14ac:dyDescent="0.25">
      <c r="A27" t="s">
        <v>158</v>
      </c>
    </row>
    <row r="28" spans="1:7" x14ac:dyDescent="0.25">
      <c r="A28" t="s">
        <v>297</v>
      </c>
    </row>
    <row r="29" spans="1:7" x14ac:dyDescent="0.25">
      <c r="A29" t="s">
        <v>298</v>
      </c>
    </row>
    <row r="30" spans="1:7" x14ac:dyDescent="0.25">
      <c r="A30" t="s">
        <v>299</v>
      </c>
    </row>
    <row r="31" spans="1:7" x14ac:dyDescent="0.25">
      <c r="A31" t="s">
        <v>300</v>
      </c>
    </row>
    <row r="32" spans="1:7" x14ac:dyDescent="0.25">
      <c r="A32" t="s">
        <v>301</v>
      </c>
    </row>
    <row r="34" spans="1:1" x14ac:dyDescent="0.25">
      <c r="A34" t="s">
        <v>162</v>
      </c>
    </row>
    <row r="35" spans="1:1" x14ac:dyDescent="0.25">
      <c r="A35" t="s">
        <v>302</v>
      </c>
    </row>
    <row r="37" spans="1:1" x14ac:dyDescent="0.25">
      <c r="A37" t="s">
        <v>165</v>
      </c>
    </row>
    <row r="38" spans="1:1" x14ac:dyDescent="0.25">
      <c r="A38" t="s">
        <v>303</v>
      </c>
    </row>
    <row r="39" spans="1:1" x14ac:dyDescent="0.25">
      <c r="A39" t="s">
        <v>304</v>
      </c>
    </row>
    <row r="40" spans="1:1" x14ac:dyDescent="0.25">
      <c r="A40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7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  <col min="5" max="5" width="13.140625" customWidth="1"/>
  </cols>
  <sheetData>
    <row r="1" spans="1:5" x14ac:dyDescent="0.25">
      <c r="A1" s="4" t="s">
        <v>41</v>
      </c>
      <c r="E1" s="1" t="str">
        <f>HYPERLINK("#'INDEX'!A1", "Back to INDEX")</f>
        <v>Back to INDEX</v>
      </c>
    </row>
    <row r="2" spans="1:5" x14ac:dyDescent="0.25">
      <c r="A2" s="3" t="s">
        <v>131</v>
      </c>
      <c r="B2" s="3" t="s">
        <v>1104</v>
      </c>
      <c r="C2" s="3" t="s">
        <v>1105</v>
      </c>
      <c r="D2" s="3" t="s">
        <v>659</v>
      </c>
    </row>
    <row r="3" spans="1:5" x14ac:dyDescent="0.25">
      <c r="A3" t="s">
        <v>1107</v>
      </c>
      <c r="B3" t="s">
        <v>1152</v>
      </c>
      <c r="C3" t="s">
        <v>435</v>
      </c>
      <c r="D3" t="s">
        <v>1018</v>
      </c>
    </row>
    <row r="4" spans="1:5" x14ac:dyDescent="0.25">
      <c r="A4" t="s">
        <v>1111</v>
      </c>
      <c r="B4" t="s">
        <v>821</v>
      </c>
      <c r="C4" t="s">
        <v>1017</v>
      </c>
      <c r="D4" t="s">
        <v>891</v>
      </c>
    </row>
    <row r="5" spans="1:5" x14ac:dyDescent="0.25">
      <c r="A5" t="s">
        <v>1115</v>
      </c>
      <c r="B5" t="s">
        <v>1153</v>
      </c>
      <c r="C5" t="s">
        <v>1154</v>
      </c>
      <c r="D5" t="s">
        <v>779</v>
      </c>
    </row>
    <row r="7" spans="1:5" x14ac:dyDescent="0.25">
      <c r="A7" t="s">
        <v>158</v>
      </c>
    </row>
    <row r="8" spans="1:5" x14ac:dyDescent="0.25">
      <c r="A8" t="s">
        <v>159</v>
      </c>
    </row>
    <row r="10" spans="1:5" x14ac:dyDescent="0.25">
      <c r="A10" t="s">
        <v>162</v>
      </c>
    </row>
    <row r="11" spans="1:5" x14ac:dyDescent="0.25">
      <c r="A11" t="s">
        <v>302</v>
      </c>
    </row>
    <row r="12" spans="1:5" x14ac:dyDescent="0.25">
      <c r="A12" t="s">
        <v>668</v>
      </c>
    </row>
    <row r="15" spans="1:5" x14ac:dyDescent="0.25">
      <c r="A15" t="s">
        <v>165</v>
      </c>
    </row>
    <row r="16" spans="1:5" x14ac:dyDescent="0.25">
      <c r="A16" t="s">
        <v>166</v>
      </c>
    </row>
    <row r="17" spans="1:1" x14ac:dyDescent="0.25">
      <c r="A17" t="s">
        <v>679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7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  <col min="5" max="5" width="13.140625" customWidth="1"/>
  </cols>
  <sheetData>
    <row r="1" spans="1:5" x14ac:dyDescent="0.25">
      <c r="A1" s="4" t="s">
        <v>42</v>
      </c>
      <c r="E1" s="1" t="str">
        <f>HYPERLINK("#'INDEX'!A1", "Back to INDEX")</f>
        <v>Back to INDEX</v>
      </c>
    </row>
    <row r="2" spans="1:5" x14ac:dyDescent="0.25">
      <c r="A2" s="3" t="s">
        <v>131</v>
      </c>
      <c r="B2" s="3" t="s">
        <v>1104</v>
      </c>
      <c r="C2" s="3" t="s">
        <v>1105</v>
      </c>
      <c r="D2" s="3" t="s">
        <v>659</v>
      </c>
    </row>
    <row r="3" spans="1:5" x14ac:dyDescent="0.25">
      <c r="A3" t="s">
        <v>1107</v>
      </c>
      <c r="B3" t="s">
        <v>820</v>
      </c>
      <c r="C3" t="s">
        <v>838</v>
      </c>
      <c r="D3" t="s">
        <v>1061</v>
      </c>
    </row>
    <row r="4" spans="1:5" x14ac:dyDescent="0.25">
      <c r="A4" t="s">
        <v>1111</v>
      </c>
      <c r="B4" t="s">
        <v>819</v>
      </c>
      <c r="C4" t="s">
        <v>1155</v>
      </c>
      <c r="D4" t="s">
        <v>657</v>
      </c>
    </row>
    <row r="5" spans="1:5" x14ac:dyDescent="0.25">
      <c r="A5" t="s">
        <v>1115</v>
      </c>
      <c r="B5" t="s">
        <v>819</v>
      </c>
      <c r="C5" t="s">
        <v>1156</v>
      </c>
      <c r="D5" t="s">
        <v>1060</v>
      </c>
    </row>
    <row r="7" spans="1:5" x14ac:dyDescent="0.25">
      <c r="A7" t="s">
        <v>158</v>
      </c>
    </row>
    <row r="8" spans="1:5" x14ac:dyDescent="0.25">
      <c r="A8" t="s">
        <v>159</v>
      </c>
    </row>
    <row r="10" spans="1:5" x14ac:dyDescent="0.25">
      <c r="A10" t="s">
        <v>162</v>
      </c>
    </row>
    <row r="11" spans="1:5" x14ac:dyDescent="0.25">
      <c r="A11" t="s">
        <v>302</v>
      </c>
    </row>
    <row r="12" spans="1:5" x14ac:dyDescent="0.25">
      <c r="A12" t="s">
        <v>668</v>
      </c>
    </row>
    <row r="15" spans="1:5" x14ac:dyDescent="0.25">
      <c r="A15" t="s">
        <v>165</v>
      </c>
    </row>
    <row r="16" spans="1:5" x14ac:dyDescent="0.25">
      <c r="A16" t="s">
        <v>166</v>
      </c>
    </row>
    <row r="17" spans="1:1" x14ac:dyDescent="0.25">
      <c r="A17" t="s">
        <v>679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7"/>
  <sheetViews>
    <sheetView workbookViewId="0"/>
  </sheetViews>
  <sheetFormatPr defaultColWidth="11.42578125" defaultRowHeight="15" x14ac:dyDescent="0.25"/>
  <cols>
    <col min="1" max="1" width="8.7109375" customWidth="1"/>
    <col min="2" max="4" width="30.7109375" customWidth="1"/>
    <col min="5" max="5" width="13.140625" customWidth="1"/>
  </cols>
  <sheetData>
    <row r="1" spans="1:5" x14ac:dyDescent="0.25">
      <c r="A1" s="4" t="s">
        <v>43</v>
      </c>
      <c r="E1" s="1" t="str">
        <f>HYPERLINK("#'INDEX'!A1", "Back to INDEX")</f>
        <v>Back to INDEX</v>
      </c>
    </row>
    <row r="2" spans="1:5" x14ac:dyDescent="0.25">
      <c r="A2" s="3" t="s">
        <v>131</v>
      </c>
      <c r="B2" s="3" t="s">
        <v>1104</v>
      </c>
      <c r="C2" s="3" t="s">
        <v>1105</v>
      </c>
      <c r="D2" s="3" t="s">
        <v>659</v>
      </c>
    </row>
    <row r="3" spans="1:5" x14ac:dyDescent="0.25">
      <c r="A3" t="s">
        <v>1107</v>
      </c>
      <c r="B3" t="s">
        <v>1153</v>
      </c>
      <c r="C3" t="s">
        <v>437</v>
      </c>
      <c r="D3" t="s">
        <v>1062</v>
      </c>
    </row>
    <row r="4" spans="1:5" x14ac:dyDescent="0.25">
      <c r="A4" t="s">
        <v>1111</v>
      </c>
      <c r="B4" t="s">
        <v>1157</v>
      </c>
      <c r="C4" t="s">
        <v>893</v>
      </c>
      <c r="D4" t="s">
        <v>819</v>
      </c>
    </row>
    <row r="5" spans="1:5" x14ac:dyDescent="0.25">
      <c r="A5" t="s">
        <v>1115</v>
      </c>
      <c r="B5" t="s">
        <v>1157</v>
      </c>
      <c r="C5" t="s">
        <v>435</v>
      </c>
      <c r="D5" t="s">
        <v>1018</v>
      </c>
    </row>
    <row r="7" spans="1:5" x14ac:dyDescent="0.25">
      <c r="A7" t="s">
        <v>158</v>
      </c>
    </row>
    <row r="8" spans="1:5" x14ac:dyDescent="0.25">
      <c r="A8" t="s">
        <v>159</v>
      </c>
    </row>
    <row r="10" spans="1:5" x14ac:dyDescent="0.25">
      <c r="A10" t="s">
        <v>162</v>
      </c>
    </row>
    <row r="11" spans="1:5" x14ac:dyDescent="0.25">
      <c r="A11" t="s">
        <v>302</v>
      </c>
    </row>
    <row r="12" spans="1:5" x14ac:dyDescent="0.25">
      <c r="A12" t="s">
        <v>668</v>
      </c>
    </row>
    <row r="15" spans="1:5" x14ac:dyDescent="0.25">
      <c r="A15" t="s">
        <v>165</v>
      </c>
    </row>
    <row r="16" spans="1:5" x14ac:dyDescent="0.25">
      <c r="A16" t="s">
        <v>166</v>
      </c>
    </row>
    <row r="17" spans="1:1" x14ac:dyDescent="0.25">
      <c r="A17" t="s">
        <v>679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38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44</v>
      </c>
      <c r="J1" s="1" t="str">
        <f>HYPERLINK("#'INDEX'!A1", "Back to INDEX")</f>
        <v>Back to INDEX</v>
      </c>
    </row>
    <row r="2" spans="1:10" ht="25.5" x14ac:dyDescent="0.25">
      <c r="A2" s="3" t="s">
        <v>131</v>
      </c>
      <c r="B2" s="3" t="s">
        <v>1158</v>
      </c>
      <c r="C2" s="3" t="s">
        <v>1159</v>
      </c>
      <c r="D2" s="3" t="s">
        <v>1160</v>
      </c>
      <c r="E2" s="3" t="s">
        <v>1161</v>
      </c>
      <c r="F2" s="3" t="s">
        <v>1162</v>
      </c>
      <c r="G2" s="3" t="s">
        <v>1163</v>
      </c>
      <c r="H2" s="3" t="s">
        <v>1164</v>
      </c>
      <c r="I2" s="3" t="s">
        <v>1165</v>
      </c>
    </row>
    <row r="3" spans="1:10" x14ac:dyDescent="0.25">
      <c r="A3" t="s">
        <v>177</v>
      </c>
      <c r="B3" t="s">
        <v>1166</v>
      </c>
      <c r="C3" t="s">
        <v>890</v>
      </c>
      <c r="D3" t="s">
        <v>1167</v>
      </c>
      <c r="E3" t="s">
        <v>1168</v>
      </c>
      <c r="F3" t="s">
        <v>1169</v>
      </c>
      <c r="G3" t="s">
        <v>1170</v>
      </c>
      <c r="H3" t="s">
        <v>190</v>
      </c>
      <c r="I3" t="s">
        <v>190</v>
      </c>
    </row>
    <row r="4" spans="1:10" x14ac:dyDescent="0.25">
      <c r="A4" t="s">
        <v>184</v>
      </c>
      <c r="B4" t="s">
        <v>1171</v>
      </c>
      <c r="C4" t="s">
        <v>1172</v>
      </c>
      <c r="D4" t="s">
        <v>1173</v>
      </c>
      <c r="E4" t="s">
        <v>1174</v>
      </c>
      <c r="F4" t="s">
        <v>1175</v>
      </c>
      <c r="G4" t="s">
        <v>1176</v>
      </c>
      <c r="H4" t="s">
        <v>190</v>
      </c>
      <c r="I4" t="s">
        <v>190</v>
      </c>
    </row>
    <row r="5" spans="1:10" x14ac:dyDescent="0.25">
      <c r="A5" t="s">
        <v>191</v>
      </c>
      <c r="B5" t="s">
        <v>657</v>
      </c>
      <c r="C5" t="s">
        <v>1177</v>
      </c>
      <c r="D5" t="s">
        <v>1178</v>
      </c>
      <c r="E5" t="s">
        <v>1179</v>
      </c>
      <c r="F5" t="s">
        <v>1147</v>
      </c>
      <c r="G5" t="s">
        <v>1180</v>
      </c>
      <c r="H5" t="s">
        <v>190</v>
      </c>
      <c r="I5" t="s">
        <v>190</v>
      </c>
    </row>
    <row r="6" spans="1:10" x14ac:dyDescent="0.25">
      <c r="A6" t="s">
        <v>198</v>
      </c>
      <c r="B6" t="s">
        <v>1181</v>
      </c>
      <c r="C6" t="s">
        <v>1182</v>
      </c>
      <c r="D6" t="s">
        <v>1183</v>
      </c>
      <c r="E6" t="s">
        <v>1184</v>
      </c>
      <c r="F6" t="s">
        <v>1185</v>
      </c>
      <c r="G6" t="s">
        <v>1186</v>
      </c>
      <c r="H6" t="s">
        <v>190</v>
      </c>
      <c r="I6" t="s">
        <v>190</v>
      </c>
    </row>
    <row r="7" spans="1:10" x14ac:dyDescent="0.25">
      <c r="A7" t="s">
        <v>203</v>
      </c>
      <c r="B7" t="s">
        <v>1187</v>
      </c>
      <c r="C7" t="s">
        <v>1188</v>
      </c>
      <c r="D7" t="s">
        <v>1189</v>
      </c>
      <c r="E7" t="s">
        <v>1190</v>
      </c>
      <c r="F7" t="s">
        <v>1191</v>
      </c>
      <c r="G7" t="s">
        <v>1192</v>
      </c>
      <c r="H7" t="s">
        <v>190</v>
      </c>
      <c r="I7" t="s">
        <v>190</v>
      </c>
    </row>
    <row r="8" spans="1:10" x14ac:dyDescent="0.25">
      <c r="A8" t="s">
        <v>209</v>
      </c>
      <c r="B8" t="s">
        <v>892</v>
      </c>
      <c r="C8" t="s">
        <v>1193</v>
      </c>
      <c r="D8" t="s">
        <v>1194</v>
      </c>
      <c r="E8" t="s">
        <v>1195</v>
      </c>
      <c r="F8" t="s">
        <v>1196</v>
      </c>
      <c r="G8" t="s">
        <v>1197</v>
      </c>
      <c r="H8" t="s">
        <v>190</v>
      </c>
      <c r="I8" t="s">
        <v>190</v>
      </c>
    </row>
    <row r="9" spans="1:10" x14ac:dyDescent="0.25">
      <c r="A9" t="s">
        <v>216</v>
      </c>
      <c r="B9" t="s">
        <v>1198</v>
      </c>
      <c r="C9" t="s">
        <v>1199</v>
      </c>
      <c r="D9" t="s">
        <v>149</v>
      </c>
      <c r="E9" t="s">
        <v>246</v>
      </c>
      <c r="F9" t="s">
        <v>1187</v>
      </c>
      <c r="G9" t="s">
        <v>1171</v>
      </c>
      <c r="H9" t="s">
        <v>190</v>
      </c>
      <c r="I9" t="s">
        <v>190</v>
      </c>
    </row>
    <row r="10" spans="1:10" x14ac:dyDescent="0.25">
      <c r="A10" t="s">
        <v>222</v>
      </c>
      <c r="B10" t="s">
        <v>1200</v>
      </c>
      <c r="C10" t="s">
        <v>1201</v>
      </c>
      <c r="D10" t="s">
        <v>317</v>
      </c>
      <c r="E10" t="s">
        <v>186</v>
      </c>
      <c r="F10" t="s">
        <v>1202</v>
      </c>
      <c r="G10" t="s">
        <v>1177</v>
      </c>
      <c r="H10" t="s">
        <v>190</v>
      </c>
      <c r="I10" t="s">
        <v>190</v>
      </c>
    </row>
    <row r="11" spans="1:10" x14ac:dyDescent="0.25">
      <c r="A11" t="s">
        <v>227</v>
      </c>
      <c r="B11" t="s">
        <v>1203</v>
      </c>
      <c r="C11" t="s">
        <v>657</v>
      </c>
      <c r="D11" t="s">
        <v>332</v>
      </c>
      <c r="E11" t="s">
        <v>221</v>
      </c>
      <c r="F11" t="s">
        <v>1017</v>
      </c>
      <c r="G11" t="s">
        <v>657</v>
      </c>
      <c r="H11" t="s">
        <v>190</v>
      </c>
      <c r="I11" t="s">
        <v>190</v>
      </c>
    </row>
    <row r="12" spans="1:10" x14ac:dyDescent="0.25">
      <c r="A12" t="s">
        <v>232</v>
      </c>
      <c r="B12" t="s">
        <v>1203</v>
      </c>
      <c r="C12" t="s">
        <v>1203</v>
      </c>
      <c r="D12" t="s">
        <v>1204</v>
      </c>
      <c r="E12" t="s">
        <v>1205</v>
      </c>
      <c r="F12" t="s">
        <v>1206</v>
      </c>
      <c r="G12" t="s">
        <v>1131</v>
      </c>
      <c r="H12" t="s">
        <v>190</v>
      </c>
      <c r="I12" t="s">
        <v>190</v>
      </c>
    </row>
    <row r="13" spans="1:10" x14ac:dyDescent="0.25">
      <c r="A13" t="s">
        <v>236</v>
      </c>
      <c r="B13" t="s">
        <v>819</v>
      </c>
      <c r="C13" t="s">
        <v>437</v>
      </c>
      <c r="D13" t="s">
        <v>1207</v>
      </c>
      <c r="E13" t="s">
        <v>1208</v>
      </c>
      <c r="F13" t="s">
        <v>1209</v>
      </c>
      <c r="G13" t="s">
        <v>1113</v>
      </c>
      <c r="H13" t="s">
        <v>190</v>
      </c>
      <c r="I13" t="s">
        <v>190</v>
      </c>
    </row>
    <row r="14" spans="1:10" x14ac:dyDescent="0.25">
      <c r="A14" t="s">
        <v>239</v>
      </c>
      <c r="B14" t="s">
        <v>1210</v>
      </c>
      <c r="C14" t="s">
        <v>1211</v>
      </c>
      <c r="D14" t="s">
        <v>327</v>
      </c>
      <c r="E14" t="s">
        <v>380</v>
      </c>
      <c r="F14" t="s">
        <v>1177</v>
      </c>
      <c r="G14" t="s">
        <v>936</v>
      </c>
      <c r="H14" t="s">
        <v>190</v>
      </c>
      <c r="I14" t="s">
        <v>190</v>
      </c>
    </row>
    <row r="15" spans="1:10" x14ac:dyDescent="0.25">
      <c r="A15" t="s">
        <v>244</v>
      </c>
      <c r="B15" t="s">
        <v>1018</v>
      </c>
      <c r="C15" t="s">
        <v>1212</v>
      </c>
      <c r="D15" t="s">
        <v>234</v>
      </c>
      <c r="E15" t="s">
        <v>179</v>
      </c>
      <c r="F15" t="s">
        <v>291</v>
      </c>
      <c r="G15" t="s">
        <v>1213</v>
      </c>
      <c r="H15" t="s">
        <v>190</v>
      </c>
      <c r="I15" t="s">
        <v>190</v>
      </c>
    </row>
    <row r="16" spans="1:10" x14ac:dyDescent="0.25">
      <c r="A16" t="s">
        <v>249</v>
      </c>
      <c r="B16" t="s">
        <v>1214</v>
      </c>
      <c r="C16" t="s">
        <v>1202</v>
      </c>
      <c r="D16" t="s">
        <v>1215</v>
      </c>
      <c r="E16" t="s">
        <v>1216</v>
      </c>
      <c r="F16" t="s">
        <v>1217</v>
      </c>
      <c r="G16" t="s">
        <v>1218</v>
      </c>
      <c r="H16" t="s">
        <v>190</v>
      </c>
      <c r="I16" t="s">
        <v>190</v>
      </c>
    </row>
    <row r="17" spans="1:9" x14ac:dyDescent="0.25">
      <c r="A17" t="s">
        <v>254</v>
      </c>
      <c r="B17" t="s">
        <v>1219</v>
      </c>
      <c r="C17" t="s">
        <v>947</v>
      </c>
      <c r="D17" t="s">
        <v>1189</v>
      </c>
      <c r="E17" t="s">
        <v>1220</v>
      </c>
      <c r="F17" t="s">
        <v>1004</v>
      </c>
      <c r="G17" t="s">
        <v>1221</v>
      </c>
      <c r="H17" t="s">
        <v>190</v>
      </c>
      <c r="I17" t="s">
        <v>190</v>
      </c>
    </row>
    <row r="18" spans="1:9" x14ac:dyDescent="0.25">
      <c r="A18" t="s">
        <v>260</v>
      </c>
      <c r="B18" t="s">
        <v>1222</v>
      </c>
      <c r="C18" t="s">
        <v>936</v>
      </c>
      <c r="D18" t="s">
        <v>1223</v>
      </c>
      <c r="E18" t="s">
        <v>1224</v>
      </c>
      <c r="F18" t="s">
        <v>1217</v>
      </c>
      <c r="G18" t="s">
        <v>1225</v>
      </c>
      <c r="H18" t="s">
        <v>190</v>
      </c>
      <c r="I18" t="s">
        <v>190</v>
      </c>
    </row>
    <row r="19" spans="1:9" x14ac:dyDescent="0.25">
      <c r="A19" t="s">
        <v>265</v>
      </c>
      <c r="B19" t="s">
        <v>570</v>
      </c>
      <c r="C19" t="s">
        <v>947</v>
      </c>
      <c r="D19" t="s">
        <v>1192</v>
      </c>
      <c r="E19" t="s">
        <v>1226</v>
      </c>
      <c r="F19" t="s">
        <v>1227</v>
      </c>
      <c r="G19" t="s">
        <v>1228</v>
      </c>
      <c r="H19" t="s">
        <v>190</v>
      </c>
      <c r="I19" t="s">
        <v>190</v>
      </c>
    </row>
    <row r="20" spans="1:9" x14ac:dyDescent="0.25">
      <c r="A20" t="s">
        <v>270</v>
      </c>
      <c r="B20" t="s">
        <v>1188</v>
      </c>
      <c r="C20" t="s">
        <v>1156</v>
      </c>
      <c r="D20" t="s">
        <v>1229</v>
      </c>
      <c r="E20" t="s">
        <v>277</v>
      </c>
      <c r="F20" t="s">
        <v>1230</v>
      </c>
      <c r="G20" t="s">
        <v>1231</v>
      </c>
      <c r="H20" t="s">
        <v>190</v>
      </c>
      <c r="I20" t="s">
        <v>190</v>
      </c>
    </row>
    <row r="21" spans="1:9" x14ac:dyDescent="0.25">
      <c r="A21" t="s">
        <v>274</v>
      </c>
      <c r="B21" t="s">
        <v>1193</v>
      </c>
      <c r="C21" t="s">
        <v>1177</v>
      </c>
      <c r="D21" t="s">
        <v>1232</v>
      </c>
      <c r="E21" t="s">
        <v>1233</v>
      </c>
      <c r="F21" t="s">
        <v>1234</v>
      </c>
      <c r="G21" t="s">
        <v>1140</v>
      </c>
      <c r="H21" t="s">
        <v>190</v>
      </c>
      <c r="I21" t="s">
        <v>190</v>
      </c>
    </row>
    <row r="22" spans="1:9" x14ac:dyDescent="0.25">
      <c r="A22" t="s">
        <v>281</v>
      </c>
      <c r="B22" t="s">
        <v>1235</v>
      </c>
      <c r="C22" t="s">
        <v>295</v>
      </c>
      <c r="D22" t="s">
        <v>1236</v>
      </c>
      <c r="E22" t="s">
        <v>1237</v>
      </c>
      <c r="F22" t="s">
        <v>1238</v>
      </c>
      <c r="G22" t="s">
        <v>1239</v>
      </c>
      <c r="H22" t="s">
        <v>190</v>
      </c>
      <c r="I22" t="s">
        <v>190</v>
      </c>
    </row>
    <row r="23" spans="1:9" x14ac:dyDescent="0.25">
      <c r="A23" t="s">
        <v>285</v>
      </c>
      <c r="B23" t="s">
        <v>1219</v>
      </c>
      <c r="C23" t="s">
        <v>434</v>
      </c>
      <c r="D23" t="s">
        <v>1240</v>
      </c>
      <c r="E23" t="s">
        <v>1241</v>
      </c>
      <c r="F23" t="s">
        <v>412</v>
      </c>
      <c r="G23" t="s">
        <v>1120</v>
      </c>
      <c r="H23" t="s">
        <v>190</v>
      </c>
      <c r="I23" t="s">
        <v>190</v>
      </c>
    </row>
    <row r="24" spans="1:9" x14ac:dyDescent="0.25">
      <c r="A24" s="4" t="s">
        <v>1012</v>
      </c>
      <c r="B24" s="4" t="s">
        <v>1057</v>
      </c>
      <c r="C24" s="4" t="s">
        <v>1172</v>
      </c>
      <c r="D24" s="4" t="s">
        <v>1008</v>
      </c>
      <c r="E24" s="4" t="s">
        <v>1242</v>
      </c>
      <c r="F24" s="4" t="s">
        <v>1243</v>
      </c>
      <c r="G24" s="4" t="s">
        <v>1244</v>
      </c>
      <c r="H24" s="4" t="s">
        <v>190</v>
      </c>
      <c r="I24" s="4" t="s">
        <v>190</v>
      </c>
    </row>
    <row r="26" spans="1:9" x14ac:dyDescent="0.25">
      <c r="A26" t="s">
        <v>158</v>
      </c>
    </row>
    <row r="27" spans="1:9" x14ac:dyDescent="0.25">
      <c r="A27" t="s">
        <v>782</v>
      </c>
    </row>
    <row r="28" spans="1:9" x14ac:dyDescent="0.25">
      <c r="A28" t="s">
        <v>1245</v>
      </c>
    </row>
    <row r="29" spans="1:9" x14ac:dyDescent="0.25">
      <c r="A29" t="s">
        <v>1246</v>
      </c>
    </row>
    <row r="31" spans="1:9" x14ac:dyDescent="0.25">
      <c r="A31" t="s">
        <v>162</v>
      </c>
    </row>
    <row r="32" spans="1:9" x14ac:dyDescent="0.25">
      <c r="A32" t="s">
        <v>1247</v>
      </c>
    </row>
    <row r="33" spans="1:1" x14ac:dyDescent="0.25">
      <c r="A33" t="s">
        <v>1248</v>
      </c>
    </row>
    <row r="35" spans="1:1" x14ac:dyDescent="0.25">
      <c r="A35" t="s">
        <v>165</v>
      </c>
    </row>
    <row r="36" spans="1:1" x14ac:dyDescent="0.25">
      <c r="A36" t="s">
        <v>1249</v>
      </c>
    </row>
    <row r="37" spans="1:1" x14ac:dyDescent="0.25">
      <c r="A37" t="s">
        <v>1250</v>
      </c>
    </row>
    <row r="38" spans="1:1" x14ac:dyDescent="0.25">
      <c r="A38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38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45</v>
      </c>
      <c r="J1" s="1" t="str">
        <f>HYPERLINK("#'INDEX'!A1", "Back to INDEX")</f>
        <v>Back to INDEX</v>
      </c>
    </row>
    <row r="2" spans="1:10" ht="25.5" x14ac:dyDescent="0.25">
      <c r="A2" s="3" t="s">
        <v>131</v>
      </c>
      <c r="B2" s="3" t="s">
        <v>1158</v>
      </c>
      <c r="C2" s="3" t="s">
        <v>1159</v>
      </c>
      <c r="D2" s="3" t="s">
        <v>1160</v>
      </c>
      <c r="E2" s="3" t="s">
        <v>1161</v>
      </c>
      <c r="F2" s="3" t="s">
        <v>1162</v>
      </c>
      <c r="G2" s="3" t="s">
        <v>1163</v>
      </c>
      <c r="H2" s="3" t="s">
        <v>1164</v>
      </c>
      <c r="I2" s="3" t="s">
        <v>1165</v>
      </c>
    </row>
    <row r="3" spans="1:10" x14ac:dyDescent="0.25">
      <c r="A3" t="s">
        <v>177</v>
      </c>
      <c r="B3" t="s">
        <v>819</v>
      </c>
      <c r="C3" t="s">
        <v>1171</v>
      </c>
      <c r="D3" t="s">
        <v>1208</v>
      </c>
      <c r="E3" t="s">
        <v>1251</v>
      </c>
      <c r="F3" t="s">
        <v>1127</v>
      </c>
      <c r="G3" t="s">
        <v>1252</v>
      </c>
      <c r="H3" t="s">
        <v>190</v>
      </c>
      <c r="I3" t="s">
        <v>190</v>
      </c>
    </row>
    <row r="4" spans="1:10" x14ac:dyDescent="0.25">
      <c r="A4" t="s">
        <v>184</v>
      </c>
      <c r="B4" t="s">
        <v>439</v>
      </c>
      <c r="C4" t="s">
        <v>1253</v>
      </c>
      <c r="D4" t="s">
        <v>1254</v>
      </c>
      <c r="E4" t="s">
        <v>1255</v>
      </c>
      <c r="F4" t="s">
        <v>1256</v>
      </c>
      <c r="G4" t="s">
        <v>438</v>
      </c>
      <c r="H4" t="s">
        <v>190</v>
      </c>
      <c r="I4" t="s">
        <v>190</v>
      </c>
    </row>
    <row r="5" spans="1:10" x14ac:dyDescent="0.25">
      <c r="A5" t="s">
        <v>191</v>
      </c>
      <c r="B5" t="s">
        <v>1257</v>
      </c>
      <c r="C5" t="s">
        <v>1149</v>
      </c>
      <c r="D5" t="s">
        <v>1258</v>
      </c>
      <c r="E5" t="s">
        <v>1259</v>
      </c>
      <c r="F5" t="s">
        <v>1260</v>
      </c>
      <c r="G5" t="s">
        <v>1261</v>
      </c>
      <c r="H5" t="s">
        <v>190</v>
      </c>
      <c r="I5" t="s">
        <v>190</v>
      </c>
    </row>
    <row r="6" spans="1:10" x14ac:dyDescent="0.25">
      <c r="A6" t="s">
        <v>198</v>
      </c>
      <c r="B6" t="s">
        <v>1235</v>
      </c>
      <c r="C6" t="s">
        <v>434</v>
      </c>
      <c r="D6" t="s">
        <v>1262</v>
      </c>
      <c r="E6" t="s">
        <v>427</v>
      </c>
      <c r="F6" t="s">
        <v>1263</v>
      </c>
      <c r="G6" t="s">
        <v>1264</v>
      </c>
      <c r="H6" t="s">
        <v>190</v>
      </c>
      <c r="I6" t="s">
        <v>190</v>
      </c>
    </row>
    <row r="7" spans="1:10" x14ac:dyDescent="0.25">
      <c r="A7" t="s">
        <v>203</v>
      </c>
      <c r="B7" t="s">
        <v>1265</v>
      </c>
      <c r="C7" t="s">
        <v>1113</v>
      </c>
      <c r="D7" t="s">
        <v>1266</v>
      </c>
      <c r="E7" t="s">
        <v>1267</v>
      </c>
      <c r="F7" t="s">
        <v>1268</v>
      </c>
      <c r="G7" t="s">
        <v>1269</v>
      </c>
      <c r="H7" t="s">
        <v>190</v>
      </c>
      <c r="I7" t="s">
        <v>190</v>
      </c>
    </row>
    <row r="8" spans="1:10" x14ac:dyDescent="0.25">
      <c r="A8" t="s">
        <v>209</v>
      </c>
      <c r="B8" t="s">
        <v>436</v>
      </c>
      <c r="C8" t="s">
        <v>1270</v>
      </c>
      <c r="D8" t="s">
        <v>993</v>
      </c>
      <c r="E8" t="s">
        <v>280</v>
      </c>
      <c r="F8" t="s">
        <v>1271</v>
      </c>
      <c r="G8" t="s">
        <v>1272</v>
      </c>
      <c r="H8" t="s">
        <v>190</v>
      </c>
      <c r="I8" t="s">
        <v>190</v>
      </c>
    </row>
    <row r="9" spans="1:10" x14ac:dyDescent="0.25">
      <c r="A9" t="s">
        <v>216</v>
      </c>
      <c r="B9" t="s">
        <v>1210</v>
      </c>
      <c r="C9" t="s">
        <v>1273</v>
      </c>
      <c r="D9" t="s">
        <v>201</v>
      </c>
      <c r="E9" t="s">
        <v>694</v>
      </c>
      <c r="F9" t="s">
        <v>1274</v>
      </c>
      <c r="G9" t="s">
        <v>838</v>
      </c>
      <c r="H9" t="s">
        <v>190</v>
      </c>
      <c r="I9" t="s">
        <v>190</v>
      </c>
    </row>
    <row r="10" spans="1:10" x14ac:dyDescent="0.25">
      <c r="A10" t="s">
        <v>222</v>
      </c>
      <c r="B10" t="s">
        <v>1275</v>
      </c>
      <c r="C10" t="s">
        <v>1018</v>
      </c>
      <c r="D10" t="s">
        <v>380</v>
      </c>
      <c r="E10" t="s">
        <v>336</v>
      </c>
      <c r="F10" t="s">
        <v>1157</v>
      </c>
      <c r="G10" t="s">
        <v>937</v>
      </c>
      <c r="H10" t="s">
        <v>190</v>
      </c>
      <c r="I10" t="s">
        <v>190</v>
      </c>
    </row>
    <row r="11" spans="1:10" x14ac:dyDescent="0.25">
      <c r="A11" t="s">
        <v>227</v>
      </c>
      <c r="B11" t="s">
        <v>1203</v>
      </c>
      <c r="C11" t="s">
        <v>1203</v>
      </c>
      <c r="D11" t="s">
        <v>365</v>
      </c>
      <c r="E11" t="s">
        <v>388</v>
      </c>
      <c r="F11" t="s">
        <v>1153</v>
      </c>
      <c r="G11" t="s">
        <v>437</v>
      </c>
      <c r="H11" t="s">
        <v>190</v>
      </c>
      <c r="I11" t="s">
        <v>190</v>
      </c>
    </row>
    <row r="12" spans="1:10" x14ac:dyDescent="0.25">
      <c r="A12" t="s">
        <v>232</v>
      </c>
      <c r="B12" t="s">
        <v>1203</v>
      </c>
      <c r="C12" t="s">
        <v>1203</v>
      </c>
      <c r="D12" t="s">
        <v>1049</v>
      </c>
      <c r="E12" t="s">
        <v>318</v>
      </c>
      <c r="F12" t="s">
        <v>1276</v>
      </c>
      <c r="G12" t="s">
        <v>1252</v>
      </c>
      <c r="H12" t="s">
        <v>190</v>
      </c>
      <c r="I12" t="s">
        <v>190</v>
      </c>
    </row>
    <row r="13" spans="1:10" x14ac:dyDescent="0.25">
      <c r="A13" t="s">
        <v>236</v>
      </c>
      <c r="B13" t="s">
        <v>1018</v>
      </c>
      <c r="C13" t="s">
        <v>1277</v>
      </c>
      <c r="D13" t="s">
        <v>268</v>
      </c>
      <c r="E13" t="s">
        <v>310</v>
      </c>
      <c r="F13" t="s">
        <v>1018</v>
      </c>
      <c r="G13" t="s">
        <v>1056</v>
      </c>
      <c r="H13" t="s">
        <v>190</v>
      </c>
      <c r="I13" t="s">
        <v>190</v>
      </c>
    </row>
    <row r="14" spans="1:10" x14ac:dyDescent="0.25">
      <c r="A14" t="s">
        <v>239</v>
      </c>
      <c r="B14" t="s">
        <v>1152</v>
      </c>
      <c r="C14" t="s">
        <v>820</v>
      </c>
      <c r="D14" t="s">
        <v>213</v>
      </c>
      <c r="E14" t="s">
        <v>195</v>
      </c>
      <c r="F14" t="s">
        <v>1060</v>
      </c>
      <c r="G14" t="s">
        <v>1060</v>
      </c>
      <c r="H14" t="s">
        <v>190</v>
      </c>
      <c r="I14" t="s">
        <v>190</v>
      </c>
    </row>
    <row r="15" spans="1:10" x14ac:dyDescent="0.25">
      <c r="A15" t="s">
        <v>244</v>
      </c>
      <c r="B15" t="s">
        <v>1056</v>
      </c>
      <c r="C15" t="s">
        <v>1278</v>
      </c>
      <c r="D15" t="s">
        <v>773</v>
      </c>
      <c r="E15" t="s">
        <v>278</v>
      </c>
      <c r="F15" t="s">
        <v>947</v>
      </c>
      <c r="G15" t="s">
        <v>1015</v>
      </c>
      <c r="H15" t="s">
        <v>190</v>
      </c>
      <c r="I15" t="s">
        <v>190</v>
      </c>
    </row>
    <row r="16" spans="1:10" x14ac:dyDescent="0.25">
      <c r="A16" t="s">
        <v>249</v>
      </c>
      <c r="B16" t="s">
        <v>1279</v>
      </c>
      <c r="C16" t="s">
        <v>1108</v>
      </c>
      <c r="D16" t="s">
        <v>1136</v>
      </c>
      <c r="E16" t="s">
        <v>1119</v>
      </c>
      <c r="F16" t="s">
        <v>1280</v>
      </c>
      <c r="G16" t="s">
        <v>1202</v>
      </c>
      <c r="H16" t="s">
        <v>190</v>
      </c>
      <c r="I16" t="s">
        <v>190</v>
      </c>
    </row>
    <row r="17" spans="1:9" x14ac:dyDescent="0.25">
      <c r="A17" t="s">
        <v>254</v>
      </c>
      <c r="B17" t="s">
        <v>1257</v>
      </c>
      <c r="C17" t="s">
        <v>1281</v>
      </c>
      <c r="D17" t="s">
        <v>1282</v>
      </c>
      <c r="E17" t="s">
        <v>316</v>
      </c>
      <c r="F17" t="s">
        <v>1283</v>
      </c>
      <c r="G17" t="s">
        <v>1284</v>
      </c>
      <c r="H17" t="s">
        <v>190</v>
      </c>
      <c r="I17" t="s">
        <v>190</v>
      </c>
    </row>
    <row r="18" spans="1:9" x14ac:dyDescent="0.25">
      <c r="A18" t="s">
        <v>260</v>
      </c>
      <c r="B18" t="s">
        <v>1057</v>
      </c>
      <c r="C18" t="s">
        <v>1017</v>
      </c>
      <c r="D18" t="s">
        <v>1285</v>
      </c>
      <c r="E18" t="s">
        <v>431</v>
      </c>
      <c r="F18" t="s">
        <v>1286</v>
      </c>
      <c r="G18" t="s">
        <v>1287</v>
      </c>
      <c r="H18" t="s">
        <v>190</v>
      </c>
      <c r="I18" t="s">
        <v>190</v>
      </c>
    </row>
    <row r="19" spans="1:9" x14ac:dyDescent="0.25">
      <c r="A19" t="s">
        <v>265</v>
      </c>
      <c r="B19" t="s">
        <v>1219</v>
      </c>
      <c r="C19" t="s">
        <v>1155</v>
      </c>
      <c r="D19" t="s">
        <v>261</v>
      </c>
      <c r="E19" t="s">
        <v>317</v>
      </c>
      <c r="F19" t="s">
        <v>1288</v>
      </c>
      <c r="G19" t="s">
        <v>1289</v>
      </c>
      <c r="H19" t="s">
        <v>190</v>
      </c>
      <c r="I19" t="s">
        <v>190</v>
      </c>
    </row>
    <row r="20" spans="1:9" x14ac:dyDescent="0.25">
      <c r="A20" t="s">
        <v>270</v>
      </c>
      <c r="B20" t="s">
        <v>1290</v>
      </c>
      <c r="C20" t="s">
        <v>1291</v>
      </c>
      <c r="D20" t="s">
        <v>1254</v>
      </c>
      <c r="E20" t="s">
        <v>1178</v>
      </c>
      <c r="F20" t="s">
        <v>1292</v>
      </c>
      <c r="G20" t="s">
        <v>1272</v>
      </c>
      <c r="H20" t="s">
        <v>190</v>
      </c>
      <c r="I20" t="s">
        <v>190</v>
      </c>
    </row>
    <row r="21" spans="1:9" x14ac:dyDescent="0.25">
      <c r="A21" t="s">
        <v>274</v>
      </c>
      <c r="B21" t="s">
        <v>839</v>
      </c>
      <c r="C21" t="s">
        <v>1187</v>
      </c>
      <c r="D21" t="s">
        <v>155</v>
      </c>
      <c r="E21" t="s">
        <v>1293</v>
      </c>
      <c r="F21" t="s">
        <v>1271</v>
      </c>
      <c r="G21" t="s">
        <v>1294</v>
      </c>
      <c r="H21" t="s">
        <v>190</v>
      </c>
      <c r="I21" t="s">
        <v>190</v>
      </c>
    </row>
    <row r="22" spans="1:9" x14ac:dyDescent="0.25">
      <c r="A22" t="s">
        <v>281</v>
      </c>
      <c r="B22" t="s">
        <v>1295</v>
      </c>
      <c r="C22" t="s">
        <v>1296</v>
      </c>
      <c r="D22" t="s">
        <v>1081</v>
      </c>
      <c r="E22" t="s">
        <v>1297</v>
      </c>
      <c r="F22" t="s">
        <v>1127</v>
      </c>
      <c r="G22" t="s">
        <v>1298</v>
      </c>
      <c r="H22" t="s">
        <v>190</v>
      </c>
      <c r="I22" t="s">
        <v>190</v>
      </c>
    </row>
    <row r="23" spans="1:9" x14ac:dyDescent="0.25">
      <c r="A23" t="s">
        <v>285</v>
      </c>
      <c r="B23" t="s">
        <v>838</v>
      </c>
      <c r="C23" t="s">
        <v>1299</v>
      </c>
      <c r="D23" t="s">
        <v>1197</v>
      </c>
      <c r="E23" t="s">
        <v>1194</v>
      </c>
      <c r="F23" t="s">
        <v>1300</v>
      </c>
      <c r="G23" t="s">
        <v>1148</v>
      </c>
      <c r="H23" t="s">
        <v>190</v>
      </c>
      <c r="I23" t="s">
        <v>190</v>
      </c>
    </row>
    <row r="24" spans="1:9" x14ac:dyDescent="0.25">
      <c r="A24" s="4" t="s">
        <v>1012</v>
      </c>
      <c r="B24" s="4" t="s">
        <v>1301</v>
      </c>
      <c r="C24" s="4" t="s">
        <v>1302</v>
      </c>
      <c r="D24" s="4" t="s">
        <v>1303</v>
      </c>
      <c r="E24" s="4" t="s">
        <v>1100</v>
      </c>
      <c r="F24" s="4" t="s">
        <v>1304</v>
      </c>
      <c r="G24" s="4" t="s">
        <v>1305</v>
      </c>
      <c r="H24" s="4" t="s">
        <v>190</v>
      </c>
      <c r="I24" s="4" t="s">
        <v>190</v>
      </c>
    </row>
    <row r="26" spans="1:9" x14ac:dyDescent="0.25">
      <c r="A26" t="s">
        <v>158</v>
      </c>
    </row>
    <row r="27" spans="1:9" x14ac:dyDescent="0.25">
      <c r="A27" t="s">
        <v>824</v>
      </c>
    </row>
    <row r="28" spans="1:9" x14ac:dyDescent="0.25">
      <c r="A28" t="s">
        <v>1245</v>
      </c>
    </row>
    <row r="29" spans="1:9" x14ac:dyDescent="0.25">
      <c r="A29" t="s">
        <v>1246</v>
      </c>
    </row>
    <row r="31" spans="1:9" x14ac:dyDescent="0.25">
      <c r="A31" t="s">
        <v>162</v>
      </c>
    </row>
    <row r="32" spans="1:9" x14ac:dyDescent="0.25">
      <c r="A32" t="s">
        <v>1247</v>
      </c>
    </row>
    <row r="33" spans="1:1" x14ac:dyDescent="0.25">
      <c r="A33" t="s">
        <v>1248</v>
      </c>
    </row>
    <row r="35" spans="1:1" x14ac:dyDescent="0.25">
      <c r="A35" t="s">
        <v>165</v>
      </c>
    </row>
    <row r="36" spans="1:1" x14ac:dyDescent="0.25">
      <c r="A36" t="s">
        <v>1249</v>
      </c>
    </row>
    <row r="37" spans="1:1" x14ac:dyDescent="0.25">
      <c r="A37" t="s">
        <v>1250</v>
      </c>
    </row>
    <row r="38" spans="1:1" x14ac:dyDescent="0.25">
      <c r="A38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38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46</v>
      </c>
      <c r="J1" s="1" t="str">
        <f>HYPERLINK("#'INDEX'!A1", "Back to INDEX")</f>
        <v>Back to INDEX</v>
      </c>
    </row>
    <row r="2" spans="1:10" ht="25.5" x14ac:dyDescent="0.25">
      <c r="A2" s="3" t="s">
        <v>131</v>
      </c>
      <c r="B2" s="3" t="s">
        <v>1158</v>
      </c>
      <c r="C2" s="3" t="s">
        <v>1159</v>
      </c>
      <c r="D2" s="3" t="s">
        <v>1160</v>
      </c>
      <c r="E2" s="3" t="s">
        <v>1161</v>
      </c>
      <c r="F2" s="3" t="s">
        <v>1162</v>
      </c>
      <c r="G2" s="3" t="s">
        <v>1163</v>
      </c>
      <c r="H2" s="3" t="s">
        <v>1164</v>
      </c>
      <c r="I2" s="3" t="s">
        <v>1165</v>
      </c>
    </row>
    <row r="3" spans="1:10" x14ac:dyDescent="0.25">
      <c r="A3" t="s">
        <v>177</v>
      </c>
      <c r="B3" t="s">
        <v>1157</v>
      </c>
      <c r="C3" t="s">
        <v>1171</v>
      </c>
      <c r="D3" t="s">
        <v>156</v>
      </c>
      <c r="E3" t="s">
        <v>410</v>
      </c>
      <c r="F3" t="s">
        <v>1306</v>
      </c>
      <c r="G3" t="s">
        <v>1307</v>
      </c>
      <c r="H3" t="s">
        <v>190</v>
      </c>
      <c r="I3" t="s">
        <v>190</v>
      </c>
    </row>
    <row r="4" spans="1:10" x14ac:dyDescent="0.25">
      <c r="A4" t="s">
        <v>184</v>
      </c>
      <c r="B4" t="s">
        <v>292</v>
      </c>
      <c r="C4" t="s">
        <v>436</v>
      </c>
      <c r="D4" t="s">
        <v>1308</v>
      </c>
      <c r="E4" t="s">
        <v>250</v>
      </c>
      <c r="F4" t="s">
        <v>1287</v>
      </c>
      <c r="G4" t="s">
        <v>1309</v>
      </c>
      <c r="H4" t="s">
        <v>190</v>
      </c>
      <c r="I4" t="s">
        <v>190</v>
      </c>
    </row>
    <row r="5" spans="1:10" x14ac:dyDescent="0.25">
      <c r="A5" t="s">
        <v>191</v>
      </c>
      <c r="B5" t="s">
        <v>1306</v>
      </c>
      <c r="C5" t="s">
        <v>838</v>
      </c>
      <c r="D5" t="s">
        <v>720</v>
      </c>
      <c r="E5" t="s">
        <v>1310</v>
      </c>
      <c r="F5" t="s">
        <v>949</v>
      </c>
      <c r="G5" t="s">
        <v>1290</v>
      </c>
      <c r="H5" t="s">
        <v>190</v>
      </c>
      <c r="I5" t="s">
        <v>190</v>
      </c>
    </row>
    <row r="6" spans="1:10" x14ac:dyDescent="0.25">
      <c r="A6" t="s">
        <v>198</v>
      </c>
      <c r="B6" t="s">
        <v>1203</v>
      </c>
      <c r="C6" t="s">
        <v>291</v>
      </c>
      <c r="D6" t="s">
        <v>804</v>
      </c>
      <c r="E6" t="s">
        <v>258</v>
      </c>
      <c r="F6" t="s">
        <v>1311</v>
      </c>
      <c r="G6" t="s">
        <v>1203</v>
      </c>
      <c r="H6" t="s">
        <v>190</v>
      </c>
      <c r="I6" t="s">
        <v>190</v>
      </c>
    </row>
    <row r="7" spans="1:10" x14ac:dyDescent="0.25">
      <c r="A7" t="s">
        <v>203</v>
      </c>
      <c r="B7" t="s">
        <v>1193</v>
      </c>
      <c r="C7" t="s">
        <v>1275</v>
      </c>
      <c r="D7" t="s">
        <v>252</v>
      </c>
      <c r="E7" t="s">
        <v>196</v>
      </c>
      <c r="F7" t="s">
        <v>1193</v>
      </c>
      <c r="G7" t="s">
        <v>1312</v>
      </c>
      <c r="H7" t="s">
        <v>190</v>
      </c>
      <c r="I7" t="s">
        <v>190</v>
      </c>
    </row>
    <row r="8" spans="1:10" x14ac:dyDescent="0.25">
      <c r="A8" t="s">
        <v>209</v>
      </c>
      <c r="B8" t="s">
        <v>838</v>
      </c>
      <c r="C8" t="s">
        <v>1056</v>
      </c>
      <c r="D8" t="s">
        <v>673</v>
      </c>
      <c r="E8" t="s">
        <v>245</v>
      </c>
      <c r="F8" t="s">
        <v>1154</v>
      </c>
      <c r="G8" t="s">
        <v>1017</v>
      </c>
      <c r="H8" t="s">
        <v>190</v>
      </c>
      <c r="I8" t="s">
        <v>190</v>
      </c>
    </row>
    <row r="9" spans="1:10" x14ac:dyDescent="0.25">
      <c r="A9" t="s">
        <v>216</v>
      </c>
      <c r="B9" t="s">
        <v>1061</v>
      </c>
      <c r="C9" t="s">
        <v>947</v>
      </c>
      <c r="D9" t="s">
        <v>231</v>
      </c>
      <c r="E9" t="s">
        <v>283</v>
      </c>
      <c r="F9" t="s">
        <v>1061</v>
      </c>
      <c r="G9" t="s">
        <v>1213</v>
      </c>
      <c r="H9" t="s">
        <v>190</v>
      </c>
      <c r="I9" t="s">
        <v>190</v>
      </c>
    </row>
    <row r="10" spans="1:10" x14ac:dyDescent="0.25">
      <c r="A10" t="s">
        <v>222</v>
      </c>
      <c r="B10" t="s">
        <v>1313</v>
      </c>
      <c r="C10" t="s">
        <v>1311</v>
      </c>
      <c r="D10" t="s">
        <v>1082</v>
      </c>
      <c r="E10" t="s">
        <v>250</v>
      </c>
      <c r="F10" t="s">
        <v>1314</v>
      </c>
      <c r="G10" t="s">
        <v>1315</v>
      </c>
      <c r="H10" t="s">
        <v>190</v>
      </c>
      <c r="I10" t="s">
        <v>190</v>
      </c>
    </row>
    <row r="11" spans="1:10" x14ac:dyDescent="0.25">
      <c r="A11" t="s">
        <v>227</v>
      </c>
      <c r="B11" t="s">
        <v>1203</v>
      </c>
      <c r="C11" t="s">
        <v>570</v>
      </c>
      <c r="D11" t="s">
        <v>190</v>
      </c>
      <c r="E11" t="s">
        <v>224</v>
      </c>
      <c r="F11" t="s">
        <v>1203</v>
      </c>
      <c r="G11" t="s">
        <v>1203</v>
      </c>
      <c r="H11" t="s">
        <v>190</v>
      </c>
      <c r="I11" t="s">
        <v>190</v>
      </c>
    </row>
    <row r="12" spans="1:10" x14ac:dyDescent="0.25">
      <c r="A12" t="s">
        <v>232</v>
      </c>
      <c r="B12" t="s">
        <v>1203</v>
      </c>
      <c r="C12" t="s">
        <v>1203</v>
      </c>
      <c r="D12" t="s">
        <v>1203</v>
      </c>
      <c r="E12" t="s">
        <v>190</v>
      </c>
      <c r="F12" t="s">
        <v>190</v>
      </c>
      <c r="G12" t="s">
        <v>1203</v>
      </c>
      <c r="H12" t="s">
        <v>190</v>
      </c>
      <c r="I12" t="s">
        <v>190</v>
      </c>
    </row>
    <row r="13" spans="1:10" x14ac:dyDescent="0.25">
      <c r="A13" t="s">
        <v>236</v>
      </c>
      <c r="B13" t="s">
        <v>1314</v>
      </c>
      <c r="C13" t="s">
        <v>1314</v>
      </c>
      <c r="D13" t="s">
        <v>310</v>
      </c>
      <c r="E13" t="s">
        <v>310</v>
      </c>
      <c r="F13" t="s">
        <v>1203</v>
      </c>
      <c r="G13" t="s">
        <v>1203</v>
      </c>
      <c r="H13" t="s">
        <v>190</v>
      </c>
      <c r="I13" t="s">
        <v>190</v>
      </c>
    </row>
    <row r="14" spans="1:10" x14ac:dyDescent="0.25">
      <c r="A14" t="s">
        <v>239</v>
      </c>
      <c r="B14" t="s">
        <v>1316</v>
      </c>
      <c r="C14" t="s">
        <v>1181</v>
      </c>
      <c r="D14" t="s">
        <v>989</v>
      </c>
      <c r="E14" t="s">
        <v>378</v>
      </c>
      <c r="F14" t="s">
        <v>1316</v>
      </c>
      <c r="G14" t="s">
        <v>1203</v>
      </c>
      <c r="H14" t="s">
        <v>190</v>
      </c>
      <c r="I14" t="s">
        <v>190</v>
      </c>
    </row>
    <row r="15" spans="1:10" x14ac:dyDescent="0.25">
      <c r="A15" t="s">
        <v>244</v>
      </c>
      <c r="B15" t="s">
        <v>1272</v>
      </c>
      <c r="C15" t="s">
        <v>840</v>
      </c>
      <c r="D15" t="s">
        <v>189</v>
      </c>
      <c r="E15" t="s">
        <v>1317</v>
      </c>
      <c r="F15" t="s">
        <v>890</v>
      </c>
      <c r="G15" t="s">
        <v>657</v>
      </c>
      <c r="H15" t="s">
        <v>190</v>
      </c>
      <c r="I15" t="s">
        <v>190</v>
      </c>
    </row>
    <row r="16" spans="1:10" x14ac:dyDescent="0.25">
      <c r="A16" t="s">
        <v>249</v>
      </c>
      <c r="B16" t="s">
        <v>1176</v>
      </c>
      <c r="C16" t="s">
        <v>1295</v>
      </c>
      <c r="D16" t="s">
        <v>1251</v>
      </c>
      <c r="E16" t="s">
        <v>250</v>
      </c>
      <c r="F16" t="s">
        <v>1017</v>
      </c>
      <c r="G16" t="s">
        <v>292</v>
      </c>
      <c r="H16" t="s">
        <v>190</v>
      </c>
      <c r="I16" t="s">
        <v>190</v>
      </c>
    </row>
    <row r="17" spans="1:9" x14ac:dyDescent="0.25">
      <c r="A17" t="s">
        <v>254</v>
      </c>
      <c r="B17" t="s">
        <v>949</v>
      </c>
      <c r="C17" t="s">
        <v>291</v>
      </c>
      <c r="D17" t="s">
        <v>1318</v>
      </c>
      <c r="E17" t="s">
        <v>1319</v>
      </c>
      <c r="F17" t="s">
        <v>1320</v>
      </c>
      <c r="G17" t="s">
        <v>1312</v>
      </c>
      <c r="H17" t="s">
        <v>190</v>
      </c>
      <c r="I17" t="s">
        <v>190</v>
      </c>
    </row>
    <row r="18" spans="1:9" x14ac:dyDescent="0.25">
      <c r="A18" t="s">
        <v>260</v>
      </c>
      <c r="B18" t="s">
        <v>1320</v>
      </c>
      <c r="C18" t="s">
        <v>1203</v>
      </c>
      <c r="D18" t="s">
        <v>156</v>
      </c>
      <c r="E18" t="s">
        <v>190</v>
      </c>
      <c r="F18" t="s">
        <v>1203</v>
      </c>
      <c r="G18" t="s">
        <v>1203</v>
      </c>
      <c r="H18" t="s">
        <v>190</v>
      </c>
      <c r="I18" t="s">
        <v>190</v>
      </c>
    </row>
    <row r="19" spans="1:9" x14ac:dyDescent="0.25">
      <c r="A19" t="s">
        <v>265</v>
      </c>
      <c r="B19" t="s">
        <v>435</v>
      </c>
      <c r="C19" t="s">
        <v>1277</v>
      </c>
      <c r="D19" t="s">
        <v>224</v>
      </c>
      <c r="E19" t="s">
        <v>407</v>
      </c>
      <c r="F19" t="s">
        <v>1273</v>
      </c>
      <c r="G19" t="s">
        <v>1059</v>
      </c>
      <c r="H19" t="s">
        <v>190</v>
      </c>
      <c r="I19" t="s">
        <v>190</v>
      </c>
    </row>
    <row r="20" spans="1:9" x14ac:dyDescent="0.25">
      <c r="A20" t="s">
        <v>270</v>
      </c>
      <c r="B20" t="s">
        <v>935</v>
      </c>
      <c r="C20" t="s">
        <v>1059</v>
      </c>
      <c r="D20" t="s">
        <v>273</v>
      </c>
      <c r="E20" t="s">
        <v>681</v>
      </c>
      <c r="F20" t="s">
        <v>935</v>
      </c>
      <c r="G20" t="s">
        <v>1203</v>
      </c>
      <c r="H20" t="s">
        <v>190</v>
      </c>
      <c r="I20" t="s">
        <v>190</v>
      </c>
    </row>
    <row r="21" spans="1:9" x14ac:dyDescent="0.25">
      <c r="A21" t="s">
        <v>274</v>
      </c>
      <c r="B21" t="s">
        <v>1291</v>
      </c>
      <c r="C21" t="s">
        <v>1187</v>
      </c>
      <c r="D21" t="s">
        <v>185</v>
      </c>
      <c r="E21" t="s">
        <v>350</v>
      </c>
      <c r="F21" t="s">
        <v>1321</v>
      </c>
      <c r="G21" t="s">
        <v>1322</v>
      </c>
      <c r="H21" t="s">
        <v>190</v>
      </c>
      <c r="I21" t="s">
        <v>190</v>
      </c>
    </row>
    <row r="22" spans="1:9" x14ac:dyDescent="0.25">
      <c r="A22" t="s">
        <v>281</v>
      </c>
      <c r="B22" t="s">
        <v>891</v>
      </c>
      <c r="C22" t="s">
        <v>1172</v>
      </c>
      <c r="D22" t="s">
        <v>411</v>
      </c>
      <c r="E22" t="s">
        <v>214</v>
      </c>
      <c r="F22" t="s">
        <v>1323</v>
      </c>
      <c r="G22" t="s">
        <v>1172</v>
      </c>
      <c r="H22" t="s">
        <v>190</v>
      </c>
      <c r="I22" t="s">
        <v>190</v>
      </c>
    </row>
    <row r="23" spans="1:9" x14ac:dyDescent="0.25">
      <c r="A23" t="s">
        <v>285</v>
      </c>
      <c r="B23" t="s">
        <v>1203</v>
      </c>
      <c r="C23" t="s">
        <v>1203</v>
      </c>
      <c r="D23" t="s">
        <v>190</v>
      </c>
      <c r="E23" t="s">
        <v>190</v>
      </c>
      <c r="F23" t="s">
        <v>1203</v>
      </c>
      <c r="G23" t="s">
        <v>1203</v>
      </c>
      <c r="H23" t="s">
        <v>190</v>
      </c>
      <c r="I23" t="s">
        <v>190</v>
      </c>
    </row>
    <row r="24" spans="1:9" x14ac:dyDescent="0.25">
      <c r="A24" s="4" t="s">
        <v>1012</v>
      </c>
      <c r="B24" s="4" t="s">
        <v>838</v>
      </c>
      <c r="C24" s="4" t="s">
        <v>1187</v>
      </c>
      <c r="D24" s="4" t="s">
        <v>196</v>
      </c>
      <c r="E24" s="4" t="s">
        <v>1102</v>
      </c>
      <c r="F24" s="4" t="s">
        <v>436</v>
      </c>
      <c r="G24" s="4" t="s">
        <v>1056</v>
      </c>
      <c r="H24" s="4" t="s">
        <v>190</v>
      </c>
      <c r="I24" s="4" t="s">
        <v>190</v>
      </c>
    </row>
    <row r="26" spans="1:9" x14ac:dyDescent="0.25">
      <c r="A26" t="s">
        <v>158</v>
      </c>
    </row>
    <row r="27" spans="1:9" x14ac:dyDescent="0.25">
      <c r="A27" t="s">
        <v>843</v>
      </c>
    </row>
    <row r="28" spans="1:9" x14ac:dyDescent="0.25">
      <c r="A28" t="s">
        <v>1245</v>
      </c>
    </row>
    <row r="29" spans="1:9" x14ac:dyDescent="0.25">
      <c r="A29" t="s">
        <v>1246</v>
      </c>
    </row>
    <row r="31" spans="1:9" x14ac:dyDescent="0.25">
      <c r="A31" t="s">
        <v>162</v>
      </c>
    </row>
    <row r="32" spans="1:9" x14ac:dyDescent="0.25">
      <c r="A32" t="s">
        <v>1247</v>
      </c>
    </row>
    <row r="33" spans="1:1" x14ac:dyDescent="0.25">
      <c r="A33" t="s">
        <v>1248</v>
      </c>
    </row>
    <row r="35" spans="1:1" x14ac:dyDescent="0.25">
      <c r="A35" t="s">
        <v>165</v>
      </c>
    </row>
    <row r="36" spans="1:1" x14ac:dyDescent="0.25">
      <c r="A36" t="s">
        <v>1249</v>
      </c>
    </row>
    <row r="37" spans="1:1" x14ac:dyDescent="0.25">
      <c r="A37" t="s">
        <v>1250</v>
      </c>
    </row>
    <row r="38" spans="1:1" x14ac:dyDescent="0.25">
      <c r="A38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38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47</v>
      </c>
      <c r="J1" s="1" t="str">
        <f>HYPERLINK("#'INDEX'!A1", "Back to INDEX")</f>
        <v>Back to INDEX</v>
      </c>
    </row>
    <row r="2" spans="1:10" ht="25.5" x14ac:dyDescent="0.25">
      <c r="A2" s="3" t="s">
        <v>131</v>
      </c>
      <c r="B2" s="3" t="s">
        <v>1158</v>
      </c>
      <c r="C2" s="3" t="s">
        <v>1159</v>
      </c>
      <c r="D2" s="3" t="s">
        <v>1160</v>
      </c>
      <c r="E2" s="3" t="s">
        <v>1161</v>
      </c>
      <c r="F2" s="3" t="s">
        <v>1162</v>
      </c>
      <c r="G2" s="3" t="s">
        <v>1163</v>
      </c>
      <c r="H2" s="3" t="s">
        <v>1164</v>
      </c>
      <c r="I2" s="3" t="s">
        <v>1165</v>
      </c>
    </row>
    <row r="3" spans="1:10" x14ac:dyDescent="0.25">
      <c r="A3" t="s">
        <v>177</v>
      </c>
      <c r="B3" t="s">
        <v>890</v>
      </c>
      <c r="C3" t="s">
        <v>1311</v>
      </c>
      <c r="D3" t="s">
        <v>356</v>
      </c>
      <c r="E3" t="s">
        <v>1324</v>
      </c>
      <c r="F3" t="s">
        <v>1325</v>
      </c>
      <c r="G3" t="s">
        <v>1326</v>
      </c>
      <c r="H3" t="s">
        <v>190</v>
      </c>
      <c r="I3" t="s">
        <v>190</v>
      </c>
    </row>
    <row r="4" spans="1:10" x14ac:dyDescent="0.25">
      <c r="A4" t="s">
        <v>184</v>
      </c>
      <c r="B4" t="s">
        <v>1156</v>
      </c>
      <c r="C4" t="s">
        <v>1322</v>
      </c>
      <c r="D4" t="s">
        <v>431</v>
      </c>
      <c r="E4" t="s">
        <v>431</v>
      </c>
      <c r="F4" t="s">
        <v>1327</v>
      </c>
      <c r="G4" t="s">
        <v>1328</v>
      </c>
      <c r="H4" t="s">
        <v>190</v>
      </c>
      <c r="I4" t="s">
        <v>190</v>
      </c>
    </row>
    <row r="5" spans="1:10" x14ac:dyDescent="0.25">
      <c r="A5" t="s">
        <v>191</v>
      </c>
      <c r="B5" t="s">
        <v>657</v>
      </c>
      <c r="C5" t="s">
        <v>1155</v>
      </c>
      <c r="D5" t="s">
        <v>1310</v>
      </c>
      <c r="E5" t="s">
        <v>1082</v>
      </c>
      <c r="F5" t="s">
        <v>1214</v>
      </c>
      <c r="G5" t="s">
        <v>1329</v>
      </c>
      <c r="H5" t="s">
        <v>190</v>
      </c>
      <c r="I5" t="s">
        <v>190</v>
      </c>
    </row>
    <row r="6" spans="1:10" x14ac:dyDescent="0.25">
      <c r="A6" t="s">
        <v>198</v>
      </c>
      <c r="B6" t="s">
        <v>1330</v>
      </c>
      <c r="C6" t="s">
        <v>1331</v>
      </c>
      <c r="D6" t="s">
        <v>1332</v>
      </c>
      <c r="E6" t="s">
        <v>1333</v>
      </c>
      <c r="F6" t="s">
        <v>1110</v>
      </c>
      <c r="G6" t="s">
        <v>1334</v>
      </c>
      <c r="H6" t="s">
        <v>190</v>
      </c>
      <c r="I6" t="s">
        <v>190</v>
      </c>
    </row>
    <row r="7" spans="1:10" x14ac:dyDescent="0.25">
      <c r="A7" t="s">
        <v>203</v>
      </c>
      <c r="B7" t="s">
        <v>1182</v>
      </c>
      <c r="C7" t="s">
        <v>1316</v>
      </c>
      <c r="D7" t="s">
        <v>1335</v>
      </c>
      <c r="E7" t="s">
        <v>1336</v>
      </c>
      <c r="F7" t="s">
        <v>1337</v>
      </c>
      <c r="G7" t="s">
        <v>1338</v>
      </c>
      <c r="H7" t="s">
        <v>190</v>
      </c>
      <c r="I7" t="s">
        <v>190</v>
      </c>
    </row>
    <row r="8" spans="1:10" x14ac:dyDescent="0.25">
      <c r="A8" t="s">
        <v>209</v>
      </c>
      <c r="B8" t="s">
        <v>1171</v>
      </c>
      <c r="C8" t="s">
        <v>1222</v>
      </c>
      <c r="D8" t="s">
        <v>1339</v>
      </c>
      <c r="E8" t="s">
        <v>1340</v>
      </c>
      <c r="F8" t="s">
        <v>1341</v>
      </c>
      <c r="G8" t="s">
        <v>1342</v>
      </c>
      <c r="H8" t="s">
        <v>190</v>
      </c>
      <c r="I8" t="s">
        <v>190</v>
      </c>
    </row>
    <row r="9" spans="1:10" x14ac:dyDescent="0.25">
      <c r="A9" t="s">
        <v>216</v>
      </c>
      <c r="B9" t="s">
        <v>1199</v>
      </c>
      <c r="C9" t="s">
        <v>1199</v>
      </c>
      <c r="D9" t="s">
        <v>238</v>
      </c>
      <c r="E9" t="s">
        <v>686</v>
      </c>
      <c r="F9" t="s">
        <v>1275</v>
      </c>
      <c r="G9" t="s">
        <v>437</v>
      </c>
      <c r="H9" t="s">
        <v>190</v>
      </c>
      <c r="I9" t="s">
        <v>190</v>
      </c>
    </row>
    <row r="10" spans="1:10" x14ac:dyDescent="0.25">
      <c r="A10" t="s">
        <v>222</v>
      </c>
      <c r="B10" t="s">
        <v>1210</v>
      </c>
      <c r="C10" t="s">
        <v>1198</v>
      </c>
      <c r="D10" t="s">
        <v>852</v>
      </c>
      <c r="E10" t="s">
        <v>338</v>
      </c>
      <c r="F10" t="s">
        <v>1299</v>
      </c>
      <c r="G10" t="s">
        <v>947</v>
      </c>
      <c r="H10" t="s">
        <v>190</v>
      </c>
      <c r="I10" t="s">
        <v>190</v>
      </c>
    </row>
    <row r="11" spans="1:10" x14ac:dyDescent="0.25">
      <c r="A11" t="s">
        <v>227</v>
      </c>
      <c r="B11" t="s">
        <v>1203</v>
      </c>
      <c r="C11" t="s">
        <v>1343</v>
      </c>
      <c r="D11" t="s">
        <v>366</v>
      </c>
      <c r="E11" t="s">
        <v>221</v>
      </c>
      <c r="F11" t="s">
        <v>1061</v>
      </c>
      <c r="G11" t="s">
        <v>819</v>
      </c>
      <c r="H11" t="s">
        <v>190</v>
      </c>
      <c r="I11" t="s">
        <v>190</v>
      </c>
    </row>
    <row r="12" spans="1:10" x14ac:dyDescent="0.25">
      <c r="A12" t="s">
        <v>232</v>
      </c>
      <c r="B12" t="s">
        <v>1203</v>
      </c>
      <c r="C12" t="s">
        <v>1203</v>
      </c>
      <c r="D12" t="s">
        <v>1344</v>
      </c>
      <c r="E12" t="s">
        <v>1345</v>
      </c>
      <c r="F12" t="s">
        <v>1346</v>
      </c>
      <c r="G12" t="s">
        <v>1126</v>
      </c>
      <c r="H12" t="s">
        <v>190</v>
      </c>
      <c r="I12" t="s">
        <v>190</v>
      </c>
    </row>
    <row r="13" spans="1:10" x14ac:dyDescent="0.25">
      <c r="A13" t="s">
        <v>236</v>
      </c>
      <c r="B13" t="s">
        <v>1157</v>
      </c>
      <c r="C13" t="s">
        <v>437</v>
      </c>
      <c r="D13" t="s">
        <v>189</v>
      </c>
      <c r="E13" t="s">
        <v>721</v>
      </c>
      <c r="F13" t="s">
        <v>1253</v>
      </c>
      <c r="G13" t="s">
        <v>1347</v>
      </c>
      <c r="H13" t="s">
        <v>190</v>
      </c>
      <c r="I13" t="s">
        <v>190</v>
      </c>
    </row>
    <row r="14" spans="1:10" x14ac:dyDescent="0.25">
      <c r="A14" t="s">
        <v>239</v>
      </c>
      <c r="B14" t="s">
        <v>1201</v>
      </c>
      <c r="C14" t="s">
        <v>1198</v>
      </c>
      <c r="D14" t="s">
        <v>230</v>
      </c>
      <c r="E14" t="s">
        <v>716</v>
      </c>
      <c r="F14" t="s">
        <v>1211</v>
      </c>
      <c r="G14" t="s">
        <v>1018</v>
      </c>
      <c r="H14" t="s">
        <v>190</v>
      </c>
      <c r="I14" t="s">
        <v>190</v>
      </c>
    </row>
    <row r="15" spans="1:10" x14ac:dyDescent="0.25">
      <c r="A15" t="s">
        <v>244</v>
      </c>
      <c r="B15" t="s">
        <v>657</v>
      </c>
      <c r="C15" t="s">
        <v>1343</v>
      </c>
      <c r="D15" t="s">
        <v>996</v>
      </c>
      <c r="E15" t="s">
        <v>237</v>
      </c>
      <c r="F15" t="s">
        <v>1188</v>
      </c>
      <c r="G15" t="s">
        <v>292</v>
      </c>
      <c r="H15" t="s">
        <v>190</v>
      </c>
      <c r="I15" t="s">
        <v>190</v>
      </c>
    </row>
    <row r="16" spans="1:10" x14ac:dyDescent="0.25">
      <c r="A16" t="s">
        <v>249</v>
      </c>
      <c r="B16" t="s">
        <v>1271</v>
      </c>
      <c r="C16" t="s">
        <v>1348</v>
      </c>
      <c r="D16" t="s">
        <v>1349</v>
      </c>
      <c r="E16" t="s">
        <v>1350</v>
      </c>
      <c r="F16" t="s">
        <v>1351</v>
      </c>
      <c r="G16" t="s">
        <v>1284</v>
      </c>
      <c r="H16" t="s">
        <v>190</v>
      </c>
      <c r="I16" t="s">
        <v>190</v>
      </c>
    </row>
    <row r="17" spans="1:9" x14ac:dyDescent="0.25">
      <c r="A17" t="s">
        <v>254</v>
      </c>
      <c r="B17" t="s">
        <v>1323</v>
      </c>
      <c r="C17" t="s">
        <v>949</v>
      </c>
      <c r="D17" t="s">
        <v>1352</v>
      </c>
      <c r="E17" t="s">
        <v>1353</v>
      </c>
      <c r="F17" t="s">
        <v>1354</v>
      </c>
      <c r="G17" t="s">
        <v>1355</v>
      </c>
      <c r="H17" t="s">
        <v>190</v>
      </c>
      <c r="I17" t="s">
        <v>190</v>
      </c>
    </row>
    <row r="18" spans="1:9" x14ac:dyDescent="0.25">
      <c r="A18" t="s">
        <v>260</v>
      </c>
      <c r="B18" t="s">
        <v>571</v>
      </c>
      <c r="C18" t="s">
        <v>1061</v>
      </c>
      <c r="D18" t="s">
        <v>178</v>
      </c>
      <c r="E18" t="s">
        <v>1356</v>
      </c>
      <c r="F18" t="s">
        <v>1357</v>
      </c>
      <c r="G18" t="s">
        <v>1358</v>
      </c>
      <c r="H18" t="s">
        <v>190</v>
      </c>
      <c r="I18" t="s">
        <v>190</v>
      </c>
    </row>
    <row r="19" spans="1:9" x14ac:dyDescent="0.25">
      <c r="A19" t="s">
        <v>265</v>
      </c>
      <c r="B19" t="s">
        <v>1307</v>
      </c>
      <c r="C19" t="s">
        <v>1056</v>
      </c>
      <c r="D19" t="s">
        <v>1004</v>
      </c>
      <c r="E19" t="s">
        <v>1359</v>
      </c>
      <c r="F19" t="s">
        <v>1342</v>
      </c>
      <c r="G19" t="s">
        <v>1360</v>
      </c>
      <c r="H19" t="s">
        <v>190</v>
      </c>
      <c r="I19" t="s">
        <v>190</v>
      </c>
    </row>
    <row r="20" spans="1:9" x14ac:dyDescent="0.25">
      <c r="A20" t="s">
        <v>270</v>
      </c>
      <c r="B20" t="s">
        <v>1056</v>
      </c>
      <c r="C20" t="s">
        <v>1156</v>
      </c>
      <c r="D20" t="s">
        <v>1361</v>
      </c>
      <c r="E20" t="s">
        <v>204</v>
      </c>
      <c r="F20" t="s">
        <v>1362</v>
      </c>
      <c r="G20" t="s">
        <v>1363</v>
      </c>
      <c r="H20" t="s">
        <v>190</v>
      </c>
      <c r="I20" t="s">
        <v>190</v>
      </c>
    </row>
    <row r="21" spans="1:9" x14ac:dyDescent="0.25">
      <c r="A21" t="s">
        <v>274</v>
      </c>
      <c r="B21" t="s">
        <v>1188</v>
      </c>
      <c r="C21" t="s">
        <v>1172</v>
      </c>
      <c r="D21" t="s">
        <v>1364</v>
      </c>
      <c r="E21" t="s">
        <v>1365</v>
      </c>
      <c r="F21" t="s">
        <v>1122</v>
      </c>
      <c r="G21" t="s">
        <v>1342</v>
      </c>
      <c r="H21" t="s">
        <v>190</v>
      </c>
      <c r="I21" t="s">
        <v>190</v>
      </c>
    </row>
    <row r="22" spans="1:9" x14ac:dyDescent="0.25">
      <c r="A22" t="s">
        <v>281</v>
      </c>
      <c r="B22" t="s">
        <v>439</v>
      </c>
      <c r="C22" t="s">
        <v>1366</v>
      </c>
      <c r="D22" t="s">
        <v>1367</v>
      </c>
      <c r="E22" t="s">
        <v>970</v>
      </c>
      <c r="F22" t="s">
        <v>1368</v>
      </c>
      <c r="G22" t="s">
        <v>1369</v>
      </c>
      <c r="H22" t="s">
        <v>190</v>
      </c>
      <c r="I22" t="s">
        <v>190</v>
      </c>
    </row>
    <row r="23" spans="1:9" x14ac:dyDescent="0.25">
      <c r="A23" t="s">
        <v>285</v>
      </c>
      <c r="B23" t="s">
        <v>1314</v>
      </c>
      <c r="C23" t="s">
        <v>1271</v>
      </c>
      <c r="D23" t="s">
        <v>1355</v>
      </c>
      <c r="E23" t="s">
        <v>1370</v>
      </c>
      <c r="F23" t="s">
        <v>1300</v>
      </c>
      <c r="G23" t="s">
        <v>1371</v>
      </c>
      <c r="H23" t="s">
        <v>190</v>
      </c>
      <c r="I23" t="s">
        <v>190</v>
      </c>
    </row>
    <row r="24" spans="1:9" x14ac:dyDescent="0.25">
      <c r="A24" s="4" t="s">
        <v>1012</v>
      </c>
      <c r="B24" s="4" t="s">
        <v>948</v>
      </c>
      <c r="C24" s="4" t="s">
        <v>948</v>
      </c>
      <c r="D24" s="4" t="s">
        <v>1372</v>
      </c>
      <c r="E24" s="4" t="s">
        <v>1373</v>
      </c>
      <c r="F24" s="4" t="s">
        <v>1351</v>
      </c>
      <c r="G24" s="4" t="s">
        <v>1374</v>
      </c>
      <c r="H24" s="4" t="s">
        <v>190</v>
      </c>
      <c r="I24" s="4" t="s">
        <v>190</v>
      </c>
    </row>
    <row r="26" spans="1:9" x14ac:dyDescent="0.25">
      <c r="A26" t="s">
        <v>158</v>
      </c>
    </row>
    <row r="27" spans="1:9" x14ac:dyDescent="0.25">
      <c r="A27" t="s">
        <v>782</v>
      </c>
    </row>
    <row r="28" spans="1:9" x14ac:dyDescent="0.25">
      <c r="A28" t="s">
        <v>1375</v>
      </c>
    </row>
    <row r="29" spans="1:9" x14ac:dyDescent="0.25">
      <c r="A29" t="s">
        <v>1376</v>
      </c>
    </row>
    <row r="31" spans="1:9" x14ac:dyDescent="0.25">
      <c r="A31" t="s">
        <v>162</v>
      </c>
    </row>
    <row r="32" spans="1:9" x14ac:dyDescent="0.25">
      <c r="A32" t="s">
        <v>1247</v>
      </c>
    </row>
    <row r="33" spans="1:1" x14ac:dyDescent="0.25">
      <c r="A33" t="s">
        <v>1248</v>
      </c>
    </row>
    <row r="35" spans="1:1" x14ac:dyDescent="0.25">
      <c r="A35" t="s">
        <v>165</v>
      </c>
    </row>
    <row r="36" spans="1:1" x14ac:dyDescent="0.25">
      <c r="A36" t="s">
        <v>1249</v>
      </c>
    </row>
    <row r="37" spans="1:1" x14ac:dyDescent="0.25">
      <c r="A37" t="s">
        <v>1250</v>
      </c>
    </row>
    <row r="38" spans="1:1" x14ac:dyDescent="0.25">
      <c r="A38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38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48</v>
      </c>
      <c r="J1" s="1" t="str">
        <f>HYPERLINK("#'INDEX'!A1", "Back to INDEX")</f>
        <v>Back to INDEX</v>
      </c>
    </row>
    <row r="2" spans="1:10" ht="25.5" x14ac:dyDescent="0.25">
      <c r="A2" s="3" t="s">
        <v>131</v>
      </c>
      <c r="B2" s="3" t="s">
        <v>1158</v>
      </c>
      <c r="C2" s="3" t="s">
        <v>1159</v>
      </c>
      <c r="D2" s="3" t="s">
        <v>1160</v>
      </c>
      <c r="E2" s="3" t="s">
        <v>1161</v>
      </c>
      <c r="F2" s="3" t="s">
        <v>1162</v>
      </c>
      <c r="G2" s="3" t="s">
        <v>1163</v>
      </c>
      <c r="H2" s="3" t="s">
        <v>1164</v>
      </c>
      <c r="I2" s="3" t="s">
        <v>1165</v>
      </c>
    </row>
    <row r="3" spans="1:10" x14ac:dyDescent="0.25">
      <c r="A3" t="s">
        <v>177</v>
      </c>
      <c r="B3" t="s">
        <v>779</v>
      </c>
      <c r="C3" t="s">
        <v>1219</v>
      </c>
      <c r="D3" t="s">
        <v>1179</v>
      </c>
      <c r="E3" t="s">
        <v>1377</v>
      </c>
      <c r="F3" t="s">
        <v>1378</v>
      </c>
      <c r="G3" t="s">
        <v>1379</v>
      </c>
      <c r="H3" t="s">
        <v>190</v>
      </c>
      <c r="I3" t="s">
        <v>190</v>
      </c>
    </row>
    <row r="4" spans="1:10" x14ac:dyDescent="0.25">
      <c r="A4" t="s">
        <v>184</v>
      </c>
      <c r="B4" t="s">
        <v>1380</v>
      </c>
      <c r="C4" t="s">
        <v>1381</v>
      </c>
      <c r="D4" t="s">
        <v>1285</v>
      </c>
      <c r="E4" t="s">
        <v>1324</v>
      </c>
      <c r="F4" t="s">
        <v>1382</v>
      </c>
      <c r="G4" t="s">
        <v>1383</v>
      </c>
      <c r="H4" t="s">
        <v>190</v>
      </c>
      <c r="I4" t="s">
        <v>190</v>
      </c>
    </row>
    <row r="5" spans="1:10" x14ac:dyDescent="0.25">
      <c r="A5" t="s">
        <v>191</v>
      </c>
      <c r="B5" t="s">
        <v>1304</v>
      </c>
      <c r="C5" t="s">
        <v>1384</v>
      </c>
      <c r="D5" t="s">
        <v>1385</v>
      </c>
      <c r="E5" t="s">
        <v>316</v>
      </c>
      <c r="F5" t="s">
        <v>1109</v>
      </c>
      <c r="G5" t="s">
        <v>1287</v>
      </c>
      <c r="H5" t="s">
        <v>190</v>
      </c>
      <c r="I5" t="s">
        <v>190</v>
      </c>
    </row>
    <row r="6" spans="1:10" x14ac:dyDescent="0.25">
      <c r="A6" t="s">
        <v>198</v>
      </c>
      <c r="B6" t="s">
        <v>1330</v>
      </c>
      <c r="C6" t="s">
        <v>1331</v>
      </c>
      <c r="D6" t="s">
        <v>1386</v>
      </c>
      <c r="E6" t="s">
        <v>427</v>
      </c>
      <c r="F6" t="s">
        <v>1387</v>
      </c>
      <c r="G6" t="s">
        <v>1388</v>
      </c>
      <c r="H6" t="s">
        <v>190</v>
      </c>
      <c r="I6" t="s">
        <v>190</v>
      </c>
    </row>
    <row r="7" spans="1:10" x14ac:dyDescent="0.25">
      <c r="A7" t="s">
        <v>203</v>
      </c>
      <c r="B7" t="s">
        <v>1389</v>
      </c>
      <c r="C7" t="s">
        <v>1390</v>
      </c>
      <c r="D7" t="s">
        <v>1391</v>
      </c>
      <c r="E7" t="s">
        <v>1364</v>
      </c>
      <c r="F7" t="s">
        <v>1392</v>
      </c>
      <c r="G7" t="s">
        <v>1175</v>
      </c>
      <c r="H7" t="s">
        <v>190</v>
      </c>
      <c r="I7" t="s">
        <v>190</v>
      </c>
    </row>
    <row r="8" spans="1:10" x14ac:dyDescent="0.25">
      <c r="A8" t="s">
        <v>209</v>
      </c>
      <c r="B8" t="s">
        <v>1181</v>
      </c>
      <c r="C8" t="s">
        <v>439</v>
      </c>
      <c r="D8" t="s">
        <v>849</v>
      </c>
      <c r="E8" t="s">
        <v>412</v>
      </c>
      <c r="F8" t="s">
        <v>1393</v>
      </c>
      <c r="G8" t="s">
        <v>1331</v>
      </c>
      <c r="H8" t="s">
        <v>190</v>
      </c>
      <c r="I8" t="s">
        <v>190</v>
      </c>
    </row>
    <row r="9" spans="1:10" x14ac:dyDescent="0.25">
      <c r="A9" t="s">
        <v>216</v>
      </c>
      <c r="B9" t="s">
        <v>1394</v>
      </c>
      <c r="C9" t="s">
        <v>1395</v>
      </c>
      <c r="D9" t="s">
        <v>221</v>
      </c>
      <c r="E9" t="s">
        <v>358</v>
      </c>
      <c r="F9" t="s">
        <v>1057</v>
      </c>
      <c r="G9" t="s">
        <v>296</v>
      </c>
      <c r="H9" t="s">
        <v>190</v>
      </c>
      <c r="I9" t="s">
        <v>190</v>
      </c>
    </row>
    <row r="10" spans="1:10" x14ac:dyDescent="0.25">
      <c r="A10" t="s">
        <v>222</v>
      </c>
      <c r="B10" t="s">
        <v>657</v>
      </c>
      <c r="C10" t="s">
        <v>1212</v>
      </c>
      <c r="D10" t="s">
        <v>360</v>
      </c>
      <c r="E10" t="s">
        <v>272</v>
      </c>
      <c r="F10" t="s">
        <v>1396</v>
      </c>
      <c r="G10" t="s">
        <v>1018</v>
      </c>
      <c r="H10" t="s">
        <v>190</v>
      </c>
      <c r="I10" t="s">
        <v>190</v>
      </c>
    </row>
    <row r="11" spans="1:10" x14ac:dyDescent="0.25">
      <c r="A11" t="s">
        <v>227</v>
      </c>
      <c r="B11" t="s">
        <v>1203</v>
      </c>
      <c r="C11" t="s">
        <v>1203</v>
      </c>
      <c r="D11" t="s">
        <v>230</v>
      </c>
      <c r="E11" t="s">
        <v>805</v>
      </c>
      <c r="F11" t="s">
        <v>1157</v>
      </c>
      <c r="G11" t="s">
        <v>1397</v>
      </c>
      <c r="H11" t="s">
        <v>190</v>
      </c>
      <c r="I11" t="s">
        <v>190</v>
      </c>
    </row>
    <row r="12" spans="1:10" x14ac:dyDescent="0.25">
      <c r="A12" t="s">
        <v>232</v>
      </c>
      <c r="B12" t="s">
        <v>1203</v>
      </c>
      <c r="C12" t="s">
        <v>1203</v>
      </c>
      <c r="D12" t="s">
        <v>685</v>
      </c>
      <c r="E12" t="s">
        <v>685</v>
      </c>
      <c r="F12" t="s">
        <v>1398</v>
      </c>
      <c r="G12" t="s">
        <v>1398</v>
      </c>
      <c r="H12" t="s">
        <v>190</v>
      </c>
      <c r="I12" t="s">
        <v>190</v>
      </c>
    </row>
    <row r="13" spans="1:10" x14ac:dyDescent="0.25">
      <c r="A13" t="s">
        <v>236</v>
      </c>
      <c r="B13" t="s">
        <v>779</v>
      </c>
      <c r="C13" t="s">
        <v>1172</v>
      </c>
      <c r="D13" t="s">
        <v>862</v>
      </c>
      <c r="E13" t="s">
        <v>214</v>
      </c>
      <c r="F13" t="s">
        <v>779</v>
      </c>
      <c r="G13" t="s">
        <v>1172</v>
      </c>
      <c r="H13" t="s">
        <v>190</v>
      </c>
      <c r="I13" t="s">
        <v>190</v>
      </c>
    </row>
    <row r="14" spans="1:10" x14ac:dyDescent="0.25">
      <c r="A14" t="s">
        <v>239</v>
      </c>
      <c r="B14" t="s">
        <v>1062</v>
      </c>
      <c r="C14" t="s">
        <v>819</v>
      </c>
      <c r="D14" t="s">
        <v>680</v>
      </c>
      <c r="E14" t="s">
        <v>364</v>
      </c>
      <c r="F14" t="s">
        <v>1062</v>
      </c>
      <c r="G14" t="s">
        <v>819</v>
      </c>
      <c r="H14" t="s">
        <v>190</v>
      </c>
      <c r="I14" t="s">
        <v>190</v>
      </c>
    </row>
    <row r="15" spans="1:10" x14ac:dyDescent="0.25">
      <c r="A15" t="s">
        <v>244</v>
      </c>
      <c r="B15" t="s">
        <v>438</v>
      </c>
      <c r="C15" t="s">
        <v>1314</v>
      </c>
      <c r="D15" t="s">
        <v>1028</v>
      </c>
      <c r="E15" t="s">
        <v>1399</v>
      </c>
      <c r="F15" t="s">
        <v>1343</v>
      </c>
      <c r="G15" t="s">
        <v>1400</v>
      </c>
      <c r="H15" t="s">
        <v>190</v>
      </c>
      <c r="I15" t="s">
        <v>190</v>
      </c>
    </row>
    <row r="16" spans="1:10" x14ac:dyDescent="0.25">
      <c r="A16" t="s">
        <v>249</v>
      </c>
      <c r="B16" t="s">
        <v>1112</v>
      </c>
      <c r="C16" t="s">
        <v>1401</v>
      </c>
      <c r="D16" t="s">
        <v>1402</v>
      </c>
      <c r="E16" t="s">
        <v>1403</v>
      </c>
      <c r="F16" t="s">
        <v>1301</v>
      </c>
      <c r="G16" t="s">
        <v>1314</v>
      </c>
      <c r="H16" t="s">
        <v>190</v>
      </c>
      <c r="I16" t="s">
        <v>190</v>
      </c>
    </row>
    <row r="17" spans="1:9" x14ac:dyDescent="0.25">
      <c r="A17" t="s">
        <v>254</v>
      </c>
      <c r="B17" t="s">
        <v>1296</v>
      </c>
      <c r="C17" t="s">
        <v>1404</v>
      </c>
      <c r="D17" t="s">
        <v>266</v>
      </c>
      <c r="E17" t="s">
        <v>1353</v>
      </c>
      <c r="F17" t="s">
        <v>1240</v>
      </c>
      <c r="G17" t="s">
        <v>1405</v>
      </c>
      <c r="H17" t="s">
        <v>190</v>
      </c>
      <c r="I17" t="s">
        <v>190</v>
      </c>
    </row>
    <row r="18" spans="1:9" x14ac:dyDescent="0.25">
      <c r="A18" t="s">
        <v>260</v>
      </c>
      <c r="B18" t="s">
        <v>949</v>
      </c>
      <c r="C18" t="s">
        <v>1306</v>
      </c>
      <c r="D18" t="s">
        <v>975</v>
      </c>
      <c r="E18" t="s">
        <v>1377</v>
      </c>
      <c r="F18" t="s">
        <v>1014</v>
      </c>
      <c r="G18" t="s">
        <v>1314</v>
      </c>
      <c r="H18" t="s">
        <v>190</v>
      </c>
      <c r="I18" t="s">
        <v>190</v>
      </c>
    </row>
    <row r="19" spans="1:9" x14ac:dyDescent="0.25">
      <c r="A19" t="s">
        <v>265</v>
      </c>
      <c r="B19" t="s">
        <v>1219</v>
      </c>
      <c r="C19" t="s">
        <v>436</v>
      </c>
      <c r="D19" t="s">
        <v>257</v>
      </c>
      <c r="E19" t="s">
        <v>879</v>
      </c>
      <c r="F19" t="s">
        <v>1406</v>
      </c>
      <c r="G19" t="s">
        <v>1219</v>
      </c>
      <c r="H19" t="s">
        <v>190</v>
      </c>
      <c r="I19" t="s">
        <v>190</v>
      </c>
    </row>
    <row r="20" spans="1:9" x14ac:dyDescent="0.25">
      <c r="A20" t="s">
        <v>270</v>
      </c>
      <c r="B20" t="s">
        <v>1213</v>
      </c>
      <c r="C20" t="s">
        <v>1330</v>
      </c>
      <c r="D20" t="s">
        <v>706</v>
      </c>
      <c r="E20" t="s">
        <v>1319</v>
      </c>
      <c r="F20" t="s">
        <v>1256</v>
      </c>
      <c r="G20" t="s">
        <v>1314</v>
      </c>
      <c r="H20" t="s">
        <v>190</v>
      </c>
      <c r="I20" t="s">
        <v>190</v>
      </c>
    </row>
    <row r="21" spans="1:9" x14ac:dyDescent="0.25">
      <c r="A21" t="s">
        <v>274</v>
      </c>
      <c r="B21" t="s">
        <v>1383</v>
      </c>
      <c r="C21" t="s">
        <v>434</v>
      </c>
      <c r="D21" t="s">
        <v>357</v>
      </c>
      <c r="E21" t="s">
        <v>362</v>
      </c>
      <c r="F21" t="s">
        <v>1331</v>
      </c>
      <c r="G21" t="s">
        <v>1407</v>
      </c>
      <c r="H21" t="s">
        <v>190</v>
      </c>
      <c r="I21" t="s">
        <v>190</v>
      </c>
    </row>
    <row r="22" spans="1:9" x14ac:dyDescent="0.25">
      <c r="A22" t="s">
        <v>281</v>
      </c>
      <c r="B22" t="s">
        <v>1408</v>
      </c>
      <c r="C22" t="s">
        <v>1109</v>
      </c>
      <c r="D22" t="s">
        <v>406</v>
      </c>
      <c r="E22" t="s">
        <v>1297</v>
      </c>
      <c r="F22" t="s">
        <v>1408</v>
      </c>
      <c r="G22" t="s">
        <v>1409</v>
      </c>
      <c r="H22" t="s">
        <v>190</v>
      </c>
      <c r="I22" t="s">
        <v>190</v>
      </c>
    </row>
    <row r="23" spans="1:9" x14ac:dyDescent="0.25">
      <c r="A23" t="s">
        <v>285</v>
      </c>
      <c r="B23" t="s">
        <v>1311</v>
      </c>
      <c r="C23" t="s">
        <v>1193</v>
      </c>
      <c r="D23" t="s">
        <v>1124</v>
      </c>
      <c r="E23" t="s">
        <v>1410</v>
      </c>
      <c r="F23" t="s">
        <v>1411</v>
      </c>
      <c r="G23" t="s">
        <v>1130</v>
      </c>
      <c r="H23" t="s">
        <v>190</v>
      </c>
      <c r="I23" t="s">
        <v>190</v>
      </c>
    </row>
    <row r="24" spans="1:9" x14ac:dyDescent="0.25">
      <c r="A24" s="4" t="s">
        <v>1012</v>
      </c>
      <c r="B24" s="4" t="s">
        <v>1389</v>
      </c>
      <c r="C24" s="4" t="s">
        <v>1141</v>
      </c>
      <c r="D24" s="4" t="s">
        <v>1303</v>
      </c>
      <c r="E24" s="4" t="s">
        <v>1412</v>
      </c>
      <c r="F24" s="4" t="s">
        <v>291</v>
      </c>
      <c r="G24" s="4" t="s">
        <v>291</v>
      </c>
      <c r="H24" s="4" t="s">
        <v>190</v>
      </c>
      <c r="I24" s="4" t="s">
        <v>190</v>
      </c>
    </row>
    <row r="26" spans="1:9" x14ac:dyDescent="0.25">
      <c r="A26" t="s">
        <v>158</v>
      </c>
    </row>
    <row r="27" spans="1:9" x14ac:dyDescent="0.25">
      <c r="A27" t="s">
        <v>824</v>
      </c>
    </row>
    <row r="28" spans="1:9" x14ac:dyDescent="0.25">
      <c r="A28" t="s">
        <v>1375</v>
      </c>
    </row>
    <row r="29" spans="1:9" x14ac:dyDescent="0.25">
      <c r="A29" t="s">
        <v>1376</v>
      </c>
    </row>
    <row r="31" spans="1:9" x14ac:dyDescent="0.25">
      <c r="A31" t="s">
        <v>162</v>
      </c>
    </row>
    <row r="32" spans="1:9" x14ac:dyDescent="0.25">
      <c r="A32" t="s">
        <v>1247</v>
      </c>
    </row>
    <row r="33" spans="1:1" x14ac:dyDescent="0.25">
      <c r="A33" t="s">
        <v>1248</v>
      </c>
    </row>
    <row r="35" spans="1:1" x14ac:dyDescent="0.25">
      <c r="A35" t="s">
        <v>165</v>
      </c>
    </row>
    <row r="36" spans="1:1" x14ac:dyDescent="0.25">
      <c r="A36" t="s">
        <v>1249</v>
      </c>
    </row>
    <row r="37" spans="1:1" x14ac:dyDescent="0.25">
      <c r="A37" t="s">
        <v>1250</v>
      </c>
    </row>
    <row r="38" spans="1:1" x14ac:dyDescent="0.25">
      <c r="A38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38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49</v>
      </c>
      <c r="J1" s="1" t="str">
        <f>HYPERLINK("#'INDEX'!A1", "Back to INDEX")</f>
        <v>Back to INDEX</v>
      </c>
    </row>
    <row r="2" spans="1:10" ht="25.5" x14ac:dyDescent="0.25">
      <c r="A2" s="3" t="s">
        <v>131</v>
      </c>
      <c r="B2" s="3" t="s">
        <v>1158</v>
      </c>
      <c r="C2" s="3" t="s">
        <v>1159</v>
      </c>
      <c r="D2" s="3" t="s">
        <v>1160</v>
      </c>
      <c r="E2" s="3" t="s">
        <v>1161</v>
      </c>
      <c r="F2" s="3" t="s">
        <v>1162</v>
      </c>
      <c r="G2" s="3" t="s">
        <v>1163</v>
      </c>
      <c r="H2" s="3" t="s">
        <v>1164</v>
      </c>
      <c r="I2" s="3" t="s">
        <v>1165</v>
      </c>
    </row>
    <row r="3" spans="1:10" x14ac:dyDescent="0.25">
      <c r="A3" t="s">
        <v>177</v>
      </c>
      <c r="B3" t="s">
        <v>1157</v>
      </c>
      <c r="C3" t="s">
        <v>1057</v>
      </c>
      <c r="D3" t="s">
        <v>211</v>
      </c>
      <c r="E3" t="s">
        <v>1413</v>
      </c>
      <c r="F3" t="s">
        <v>1177</v>
      </c>
      <c r="G3" t="s">
        <v>436</v>
      </c>
      <c r="H3" t="s">
        <v>190</v>
      </c>
      <c r="I3" t="s">
        <v>190</v>
      </c>
    </row>
    <row r="4" spans="1:10" x14ac:dyDescent="0.25">
      <c r="A4" t="s">
        <v>184</v>
      </c>
      <c r="B4" t="s">
        <v>657</v>
      </c>
      <c r="C4" t="s">
        <v>1172</v>
      </c>
      <c r="D4" t="s">
        <v>685</v>
      </c>
      <c r="E4" t="s">
        <v>318</v>
      </c>
      <c r="F4" t="s">
        <v>1307</v>
      </c>
      <c r="G4" t="s">
        <v>1331</v>
      </c>
      <c r="H4" t="s">
        <v>190</v>
      </c>
      <c r="I4" t="s">
        <v>190</v>
      </c>
    </row>
    <row r="5" spans="1:10" x14ac:dyDescent="0.25">
      <c r="A5" t="s">
        <v>191</v>
      </c>
      <c r="B5" t="s">
        <v>1414</v>
      </c>
      <c r="C5" t="s">
        <v>948</v>
      </c>
      <c r="D5" t="s">
        <v>320</v>
      </c>
      <c r="E5" t="s">
        <v>1415</v>
      </c>
      <c r="F5" t="s">
        <v>838</v>
      </c>
      <c r="G5" t="s">
        <v>839</v>
      </c>
      <c r="H5" t="s">
        <v>190</v>
      </c>
      <c r="I5" t="s">
        <v>190</v>
      </c>
    </row>
    <row r="6" spans="1:10" x14ac:dyDescent="0.25">
      <c r="A6" t="s">
        <v>198</v>
      </c>
      <c r="B6" t="s">
        <v>1203</v>
      </c>
      <c r="C6" t="s">
        <v>1416</v>
      </c>
      <c r="D6" t="s">
        <v>224</v>
      </c>
      <c r="E6" t="s">
        <v>1028</v>
      </c>
      <c r="F6" t="s">
        <v>570</v>
      </c>
      <c r="G6" t="s">
        <v>1203</v>
      </c>
      <c r="H6" t="s">
        <v>190</v>
      </c>
      <c r="I6" t="s">
        <v>190</v>
      </c>
    </row>
    <row r="7" spans="1:10" x14ac:dyDescent="0.25">
      <c r="A7" t="s">
        <v>203</v>
      </c>
      <c r="B7" t="s">
        <v>1061</v>
      </c>
      <c r="C7" t="s">
        <v>1203</v>
      </c>
      <c r="D7" t="s">
        <v>231</v>
      </c>
      <c r="E7" t="s">
        <v>233</v>
      </c>
      <c r="F7" t="s">
        <v>1061</v>
      </c>
      <c r="G7" t="s">
        <v>1312</v>
      </c>
      <c r="H7" t="s">
        <v>190</v>
      </c>
      <c r="I7" t="s">
        <v>190</v>
      </c>
    </row>
    <row r="8" spans="1:10" x14ac:dyDescent="0.25">
      <c r="A8" t="s">
        <v>209</v>
      </c>
      <c r="B8" t="s">
        <v>1155</v>
      </c>
      <c r="C8" t="s">
        <v>1417</v>
      </c>
      <c r="D8" t="s">
        <v>205</v>
      </c>
      <c r="E8" t="s">
        <v>764</v>
      </c>
      <c r="F8" t="s">
        <v>1155</v>
      </c>
      <c r="G8" t="s">
        <v>948</v>
      </c>
      <c r="H8" t="s">
        <v>190</v>
      </c>
      <c r="I8" t="s">
        <v>190</v>
      </c>
    </row>
    <row r="9" spans="1:10" x14ac:dyDescent="0.25">
      <c r="A9" t="s">
        <v>216</v>
      </c>
      <c r="B9" t="s">
        <v>437</v>
      </c>
      <c r="C9" t="s">
        <v>1177</v>
      </c>
      <c r="D9" t="s">
        <v>384</v>
      </c>
      <c r="E9" t="s">
        <v>233</v>
      </c>
      <c r="F9" t="s">
        <v>1152</v>
      </c>
      <c r="G9" t="s">
        <v>1177</v>
      </c>
      <c r="H9" t="s">
        <v>190</v>
      </c>
      <c r="I9" t="s">
        <v>190</v>
      </c>
    </row>
    <row r="10" spans="1:10" x14ac:dyDescent="0.25">
      <c r="A10" t="s">
        <v>222</v>
      </c>
      <c r="B10" t="s">
        <v>1177</v>
      </c>
      <c r="C10" t="s">
        <v>1177</v>
      </c>
      <c r="D10" t="s">
        <v>1048</v>
      </c>
      <c r="E10" t="s">
        <v>233</v>
      </c>
      <c r="F10" t="s">
        <v>1312</v>
      </c>
      <c r="G10" t="s">
        <v>1177</v>
      </c>
      <c r="H10" t="s">
        <v>190</v>
      </c>
      <c r="I10" t="s">
        <v>190</v>
      </c>
    </row>
    <row r="11" spans="1:10" x14ac:dyDescent="0.25">
      <c r="A11" t="s">
        <v>227</v>
      </c>
      <c r="B11" t="s">
        <v>1203</v>
      </c>
      <c r="C11" t="s">
        <v>1203</v>
      </c>
      <c r="D11" t="s">
        <v>190</v>
      </c>
      <c r="E11" t="s">
        <v>190</v>
      </c>
      <c r="F11" t="s">
        <v>1203</v>
      </c>
      <c r="G11" t="s">
        <v>1203</v>
      </c>
      <c r="H11" t="s">
        <v>190</v>
      </c>
      <c r="I11" t="s">
        <v>190</v>
      </c>
    </row>
    <row r="12" spans="1:10" x14ac:dyDescent="0.25">
      <c r="A12" t="s">
        <v>232</v>
      </c>
      <c r="B12" t="s">
        <v>1203</v>
      </c>
      <c r="C12" t="s">
        <v>1203</v>
      </c>
      <c r="D12" t="s">
        <v>1203</v>
      </c>
      <c r="E12" t="s">
        <v>190</v>
      </c>
      <c r="F12" t="s">
        <v>190</v>
      </c>
      <c r="G12" t="s">
        <v>1203</v>
      </c>
      <c r="H12" t="s">
        <v>190</v>
      </c>
      <c r="I12" t="s">
        <v>190</v>
      </c>
    </row>
    <row r="13" spans="1:10" x14ac:dyDescent="0.25">
      <c r="A13" t="s">
        <v>236</v>
      </c>
      <c r="B13" t="s">
        <v>1314</v>
      </c>
      <c r="C13" t="s">
        <v>1314</v>
      </c>
      <c r="D13" t="s">
        <v>310</v>
      </c>
      <c r="E13" t="s">
        <v>310</v>
      </c>
      <c r="F13" t="s">
        <v>1203</v>
      </c>
      <c r="G13" t="s">
        <v>1203</v>
      </c>
      <c r="H13" t="s">
        <v>190</v>
      </c>
      <c r="I13" t="s">
        <v>190</v>
      </c>
    </row>
    <row r="14" spans="1:10" x14ac:dyDescent="0.25">
      <c r="A14" t="s">
        <v>239</v>
      </c>
      <c r="B14" t="s">
        <v>1203</v>
      </c>
      <c r="C14" t="s">
        <v>1314</v>
      </c>
      <c r="D14" t="s">
        <v>190</v>
      </c>
      <c r="E14" t="s">
        <v>310</v>
      </c>
      <c r="F14" t="s">
        <v>1203</v>
      </c>
      <c r="G14" t="s">
        <v>1203</v>
      </c>
      <c r="H14" t="s">
        <v>190</v>
      </c>
      <c r="I14" t="s">
        <v>190</v>
      </c>
    </row>
    <row r="15" spans="1:10" x14ac:dyDescent="0.25">
      <c r="A15" t="s">
        <v>244</v>
      </c>
      <c r="B15" t="s">
        <v>1381</v>
      </c>
      <c r="C15" t="s">
        <v>1109</v>
      </c>
      <c r="D15" t="s">
        <v>206</v>
      </c>
      <c r="E15" t="s">
        <v>1033</v>
      </c>
      <c r="F15" t="s">
        <v>1153</v>
      </c>
      <c r="G15" t="s">
        <v>1198</v>
      </c>
      <c r="H15" t="s">
        <v>190</v>
      </c>
      <c r="I15" t="s">
        <v>190</v>
      </c>
    </row>
    <row r="16" spans="1:10" x14ac:dyDescent="0.25">
      <c r="A16" t="s">
        <v>249</v>
      </c>
      <c r="B16" t="s">
        <v>1418</v>
      </c>
      <c r="C16" t="s">
        <v>1419</v>
      </c>
      <c r="D16" t="s">
        <v>1420</v>
      </c>
      <c r="E16" t="s">
        <v>1178</v>
      </c>
      <c r="F16" t="s">
        <v>435</v>
      </c>
      <c r="G16" t="s">
        <v>1400</v>
      </c>
      <c r="H16" t="s">
        <v>190</v>
      </c>
      <c r="I16" t="s">
        <v>190</v>
      </c>
    </row>
    <row r="17" spans="1:9" x14ac:dyDescent="0.25">
      <c r="A17" t="s">
        <v>254</v>
      </c>
      <c r="B17" t="s">
        <v>1421</v>
      </c>
      <c r="C17" t="s">
        <v>1321</v>
      </c>
      <c r="D17" t="s">
        <v>320</v>
      </c>
      <c r="E17" t="s">
        <v>253</v>
      </c>
      <c r="F17" t="s">
        <v>1421</v>
      </c>
      <c r="G17" t="s">
        <v>1382</v>
      </c>
      <c r="H17" t="s">
        <v>190</v>
      </c>
      <c r="I17" t="s">
        <v>190</v>
      </c>
    </row>
    <row r="18" spans="1:9" x14ac:dyDescent="0.25">
      <c r="A18" t="s">
        <v>260</v>
      </c>
      <c r="B18" t="s">
        <v>1203</v>
      </c>
      <c r="C18" t="s">
        <v>1203</v>
      </c>
      <c r="D18" t="s">
        <v>190</v>
      </c>
      <c r="E18" t="s">
        <v>190</v>
      </c>
      <c r="F18" t="s">
        <v>1203</v>
      </c>
      <c r="G18" t="s">
        <v>1203</v>
      </c>
      <c r="H18" t="s">
        <v>190</v>
      </c>
      <c r="I18" t="s">
        <v>190</v>
      </c>
    </row>
    <row r="19" spans="1:9" x14ac:dyDescent="0.25">
      <c r="A19" t="s">
        <v>265</v>
      </c>
      <c r="B19" t="s">
        <v>1058</v>
      </c>
      <c r="C19" t="s">
        <v>1155</v>
      </c>
      <c r="D19" t="s">
        <v>794</v>
      </c>
      <c r="E19" t="s">
        <v>224</v>
      </c>
      <c r="F19" t="s">
        <v>820</v>
      </c>
      <c r="G19" t="s">
        <v>1422</v>
      </c>
      <c r="H19" t="s">
        <v>190</v>
      </c>
      <c r="I19" t="s">
        <v>190</v>
      </c>
    </row>
    <row r="20" spans="1:9" x14ac:dyDescent="0.25">
      <c r="A20" t="s">
        <v>270</v>
      </c>
      <c r="B20" t="s">
        <v>1212</v>
      </c>
      <c r="C20" t="s">
        <v>1313</v>
      </c>
      <c r="D20" t="s">
        <v>716</v>
      </c>
      <c r="E20" t="s">
        <v>680</v>
      </c>
      <c r="F20" t="s">
        <v>1203</v>
      </c>
      <c r="G20" t="s">
        <v>1203</v>
      </c>
      <c r="H20" t="s">
        <v>190</v>
      </c>
      <c r="I20" t="s">
        <v>190</v>
      </c>
    </row>
    <row r="21" spans="1:9" x14ac:dyDescent="0.25">
      <c r="A21" t="s">
        <v>274</v>
      </c>
      <c r="B21" t="s">
        <v>1235</v>
      </c>
      <c r="C21" t="s">
        <v>1058</v>
      </c>
      <c r="D21" t="s">
        <v>1377</v>
      </c>
      <c r="E21" t="s">
        <v>879</v>
      </c>
      <c r="F21" t="s">
        <v>1380</v>
      </c>
      <c r="G21" t="s">
        <v>1155</v>
      </c>
      <c r="H21" t="s">
        <v>190</v>
      </c>
      <c r="I21" t="s">
        <v>190</v>
      </c>
    </row>
    <row r="22" spans="1:9" x14ac:dyDescent="0.25">
      <c r="A22" t="s">
        <v>281</v>
      </c>
      <c r="B22" t="s">
        <v>1193</v>
      </c>
      <c r="C22" t="s">
        <v>1059</v>
      </c>
      <c r="D22" t="s">
        <v>252</v>
      </c>
      <c r="E22" t="s">
        <v>415</v>
      </c>
      <c r="F22" t="s">
        <v>1193</v>
      </c>
      <c r="G22" t="s">
        <v>570</v>
      </c>
      <c r="H22" t="s">
        <v>190</v>
      </c>
      <c r="I22" t="s">
        <v>190</v>
      </c>
    </row>
    <row r="23" spans="1:9" x14ac:dyDescent="0.25">
      <c r="A23" t="s">
        <v>285</v>
      </c>
      <c r="B23" t="s">
        <v>1203</v>
      </c>
      <c r="C23" t="s">
        <v>1203</v>
      </c>
      <c r="D23" t="s">
        <v>190</v>
      </c>
      <c r="E23" t="s">
        <v>190</v>
      </c>
      <c r="F23" t="s">
        <v>1203</v>
      </c>
      <c r="G23" t="s">
        <v>1203</v>
      </c>
      <c r="H23" t="s">
        <v>190</v>
      </c>
      <c r="I23" t="s">
        <v>190</v>
      </c>
    </row>
    <row r="24" spans="1:9" x14ac:dyDescent="0.25">
      <c r="A24" s="4" t="s">
        <v>1012</v>
      </c>
      <c r="B24" s="4" t="s">
        <v>570</v>
      </c>
      <c r="C24" s="4" t="s">
        <v>1235</v>
      </c>
      <c r="D24" s="4" t="s">
        <v>945</v>
      </c>
      <c r="E24" s="4" t="s">
        <v>1423</v>
      </c>
      <c r="F24" s="4" t="s">
        <v>1171</v>
      </c>
      <c r="G24" s="4" t="s">
        <v>296</v>
      </c>
      <c r="H24" s="4" t="s">
        <v>190</v>
      </c>
      <c r="I24" s="4" t="s">
        <v>190</v>
      </c>
    </row>
    <row r="26" spans="1:9" x14ac:dyDescent="0.25">
      <c r="A26" t="s">
        <v>158</v>
      </c>
    </row>
    <row r="27" spans="1:9" x14ac:dyDescent="0.25">
      <c r="A27" t="s">
        <v>843</v>
      </c>
    </row>
    <row r="28" spans="1:9" x14ac:dyDescent="0.25">
      <c r="A28" t="s">
        <v>1375</v>
      </c>
    </row>
    <row r="29" spans="1:9" x14ac:dyDescent="0.25">
      <c r="A29" t="s">
        <v>1376</v>
      </c>
    </row>
    <row r="31" spans="1:9" x14ac:dyDescent="0.25">
      <c r="A31" t="s">
        <v>162</v>
      </c>
    </row>
    <row r="32" spans="1:9" x14ac:dyDescent="0.25">
      <c r="A32" t="s">
        <v>1247</v>
      </c>
    </row>
    <row r="33" spans="1:1" x14ac:dyDescent="0.25">
      <c r="A33" t="s">
        <v>1248</v>
      </c>
    </row>
    <row r="35" spans="1:1" x14ac:dyDescent="0.25">
      <c r="A35" t="s">
        <v>165</v>
      </c>
    </row>
    <row r="36" spans="1:1" x14ac:dyDescent="0.25">
      <c r="A36" t="s">
        <v>1249</v>
      </c>
    </row>
    <row r="37" spans="1:1" x14ac:dyDescent="0.25">
      <c r="A37" t="s">
        <v>1250</v>
      </c>
    </row>
    <row r="38" spans="1:1" x14ac:dyDescent="0.25">
      <c r="A38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44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50</v>
      </c>
      <c r="J1" s="1" t="str">
        <f>HYPERLINK("#'INDEX'!A1", "Back to INDEX")</f>
        <v>Back to INDEX</v>
      </c>
    </row>
    <row r="2" spans="1:10" ht="51" x14ac:dyDescent="0.25">
      <c r="A2" s="3" t="s">
        <v>131</v>
      </c>
      <c r="B2" s="3" t="s">
        <v>1424</v>
      </c>
      <c r="C2" s="3" t="s">
        <v>1425</v>
      </c>
      <c r="D2" s="3" t="s">
        <v>1426</v>
      </c>
      <c r="E2" s="3" t="s">
        <v>1427</v>
      </c>
      <c r="F2" s="3" t="s">
        <v>1428</v>
      </c>
      <c r="G2" s="3" t="s">
        <v>1429</v>
      </c>
      <c r="H2" s="3" t="s">
        <v>1430</v>
      </c>
      <c r="I2" s="3" t="s">
        <v>1431</v>
      </c>
    </row>
    <row r="3" spans="1:10" x14ac:dyDescent="0.25">
      <c r="A3" t="s">
        <v>177</v>
      </c>
      <c r="B3" t="s">
        <v>1186</v>
      </c>
      <c r="C3" t="s">
        <v>1432</v>
      </c>
      <c r="D3" t="s">
        <v>1433</v>
      </c>
      <c r="E3" t="s">
        <v>1434</v>
      </c>
      <c r="F3" t="s">
        <v>1435</v>
      </c>
      <c r="G3" t="s">
        <v>1331</v>
      </c>
      <c r="H3" t="s">
        <v>1358</v>
      </c>
      <c r="I3" t="s">
        <v>1305</v>
      </c>
    </row>
    <row r="4" spans="1:10" x14ac:dyDescent="0.25">
      <c r="A4" t="s">
        <v>184</v>
      </c>
      <c r="B4" t="s">
        <v>1436</v>
      </c>
      <c r="C4" t="s">
        <v>1146</v>
      </c>
      <c r="D4" t="s">
        <v>1437</v>
      </c>
      <c r="E4" t="s">
        <v>1438</v>
      </c>
      <c r="F4" t="s">
        <v>1141</v>
      </c>
      <c r="G4" t="s">
        <v>293</v>
      </c>
      <c r="H4" t="s">
        <v>1121</v>
      </c>
      <c r="I4" t="s">
        <v>1187</v>
      </c>
    </row>
    <row r="5" spans="1:10" x14ac:dyDescent="0.25">
      <c r="A5" t="s">
        <v>191</v>
      </c>
      <c r="B5" t="s">
        <v>1439</v>
      </c>
      <c r="C5" t="s">
        <v>1146</v>
      </c>
      <c r="D5" t="s">
        <v>1440</v>
      </c>
      <c r="E5" t="s">
        <v>1387</v>
      </c>
      <c r="F5" t="s">
        <v>1441</v>
      </c>
      <c r="G5" t="s">
        <v>1257</v>
      </c>
      <c r="H5" t="s">
        <v>1442</v>
      </c>
      <c r="I5" t="s">
        <v>1331</v>
      </c>
    </row>
    <row r="6" spans="1:10" x14ac:dyDescent="0.25">
      <c r="A6" t="s">
        <v>198</v>
      </c>
      <c r="B6" t="s">
        <v>1390</v>
      </c>
      <c r="C6" t="s">
        <v>1443</v>
      </c>
      <c r="D6" t="s">
        <v>1444</v>
      </c>
      <c r="E6" t="s">
        <v>1175</v>
      </c>
      <c r="F6" t="s">
        <v>1392</v>
      </c>
      <c r="G6" t="s">
        <v>1445</v>
      </c>
      <c r="H6" t="s">
        <v>1363</v>
      </c>
      <c r="I6" t="s">
        <v>1291</v>
      </c>
    </row>
    <row r="7" spans="1:10" x14ac:dyDescent="0.25">
      <c r="A7" t="s">
        <v>203</v>
      </c>
      <c r="B7" t="s">
        <v>1446</v>
      </c>
      <c r="C7" t="s">
        <v>1371</v>
      </c>
      <c r="D7" t="s">
        <v>1232</v>
      </c>
      <c r="E7" t="s">
        <v>1447</v>
      </c>
      <c r="F7" t="s">
        <v>1448</v>
      </c>
      <c r="G7" t="s">
        <v>1449</v>
      </c>
      <c r="H7" t="s">
        <v>1351</v>
      </c>
      <c r="I7" t="s">
        <v>1214</v>
      </c>
    </row>
    <row r="8" spans="1:10" x14ac:dyDescent="0.25">
      <c r="A8" t="s">
        <v>209</v>
      </c>
      <c r="B8" t="s">
        <v>1450</v>
      </c>
      <c r="C8" t="s">
        <v>1451</v>
      </c>
      <c r="D8" t="s">
        <v>1123</v>
      </c>
      <c r="E8" t="s">
        <v>1452</v>
      </c>
      <c r="F8" t="s">
        <v>1453</v>
      </c>
      <c r="G8" t="s">
        <v>1348</v>
      </c>
      <c r="H8" t="s">
        <v>1218</v>
      </c>
      <c r="I8" t="s">
        <v>1295</v>
      </c>
    </row>
    <row r="9" spans="1:10" x14ac:dyDescent="0.25">
      <c r="A9" t="s">
        <v>216</v>
      </c>
      <c r="B9" t="s">
        <v>1454</v>
      </c>
      <c r="C9" t="s">
        <v>947</v>
      </c>
      <c r="D9" t="s">
        <v>1182</v>
      </c>
      <c r="E9" t="s">
        <v>1235</v>
      </c>
      <c r="F9" t="s">
        <v>202</v>
      </c>
      <c r="G9" t="s">
        <v>202</v>
      </c>
      <c r="H9" t="s">
        <v>1455</v>
      </c>
      <c r="I9" t="s">
        <v>202</v>
      </c>
    </row>
    <row r="10" spans="1:10" x14ac:dyDescent="0.25">
      <c r="A10" t="s">
        <v>222</v>
      </c>
      <c r="B10" t="s">
        <v>1316</v>
      </c>
      <c r="C10" t="s">
        <v>1017</v>
      </c>
      <c r="D10" t="s">
        <v>1398</v>
      </c>
      <c r="E10" t="s">
        <v>1219</v>
      </c>
      <c r="F10" t="s">
        <v>1443</v>
      </c>
      <c r="G10" t="s">
        <v>1257</v>
      </c>
      <c r="H10" t="s">
        <v>1363</v>
      </c>
      <c r="I10" t="s">
        <v>1456</v>
      </c>
    </row>
    <row r="11" spans="1:10" x14ac:dyDescent="0.25">
      <c r="A11" t="s">
        <v>227</v>
      </c>
      <c r="B11" t="s">
        <v>1177</v>
      </c>
      <c r="C11" t="s">
        <v>1393</v>
      </c>
      <c r="D11" t="s">
        <v>1306</v>
      </c>
      <c r="E11" t="s">
        <v>1398</v>
      </c>
      <c r="F11" t="s">
        <v>202</v>
      </c>
      <c r="G11" t="s">
        <v>202</v>
      </c>
      <c r="H11" t="s">
        <v>202</v>
      </c>
      <c r="I11" t="s">
        <v>202</v>
      </c>
    </row>
    <row r="12" spans="1:10" x14ac:dyDescent="0.25">
      <c r="A12" t="s">
        <v>232</v>
      </c>
      <c r="B12" t="s">
        <v>1397</v>
      </c>
      <c r="C12" t="s">
        <v>1320</v>
      </c>
      <c r="D12" t="s">
        <v>1382</v>
      </c>
      <c r="E12" t="s">
        <v>1320</v>
      </c>
      <c r="F12" t="s">
        <v>202</v>
      </c>
      <c r="G12" t="s">
        <v>202</v>
      </c>
      <c r="H12" t="s">
        <v>202</v>
      </c>
      <c r="I12" t="s">
        <v>202</v>
      </c>
    </row>
    <row r="13" spans="1:10" x14ac:dyDescent="0.25">
      <c r="A13" t="s">
        <v>236</v>
      </c>
      <c r="B13" t="s">
        <v>1182</v>
      </c>
      <c r="C13" t="s">
        <v>1456</v>
      </c>
      <c r="D13" t="s">
        <v>1381</v>
      </c>
      <c r="E13" t="s">
        <v>1398</v>
      </c>
      <c r="F13" t="s">
        <v>202</v>
      </c>
      <c r="G13" t="s">
        <v>202</v>
      </c>
      <c r="H13" t="s">
        <v>202</v>
      </c>
      <c r="I13" t="s">
        <v>202</v>
      </c>
    </row>
    <row r="14" spans="1:10" x14ac:dyDescent="0.25">
      <c r="A14" t="s">
        <v>239</v>
      </c>
      <c r="B14" t="s">
        <v>949</v>
      </c>
      <c r="C14" t="s">
        <v>947</v>
      </c>
      <c r="D14" t="s">
        <v>1393</v>
      </c>
      <c r="E14" t="s">
        <v>949</v>
      </c>
      <c r="F14" t="s">
        <v>1448</v>
      </c>
      <c r="G14" t="s">
        <v>202</v>
      </c>
      <c r="H14" t="s">
        <v>1457</v>
      </c>
      <c r="I14" t="s">
        <v>891</v>
      </c>
    </row>
    <row r="15" spans="1:10" x14ac:dyDescent="0.25">
      <c r="A15" t="s">
        <v>244</v>
      </c>
      <c r="B15" t="s">
        <v>1330</v>
      </c>
      <c r="C15" t="s">
        <v>1056</v>
      </c>
      <c r="D15" t="s">
        <v>1458</v>
      </c>
      <c r="E15" t="s">
        <v>950</v>
      </c>
      <c r="F15" t="s">
        <v>1459</v>
      </c>
      <c r="G15" t="s">
        <v>1311</v>
      </c>
      <c r="H15" t="s">
        <v>1278</v>
      </c>
      <c r="I15" t="s">
        <v>435</v>
      </c>
    </row>
    <row r="16" spans="1:10" x14ac:dyDescent="0.25">
      <c r="A16" t="s">
        <v>249</v>
      </c>
      <c r="B16" t="s">
        <v>1455</v>
      </c>
      <c r="C16" t="s">
        <v>1432</v>
      </c>
      <c r="D16" t="s">
        <v>1133</v>
      </c>
      <c r="E16" t="s">
        <v>1460</v>
      </c>
      <c r="F16" t="s">
        <v>1461</v>
      </c>
      <c r="G16" t="s">
        <v>1383</v>
      </c>
      <c r="H16" t="s">
        <v>1443</v>
      </c>
      <c r="I16" t="s">
        <v>438</v>
      </c>
    </row>
    <row r="17" spans="1:9" x14ac:dyDescent="0.25">
      <c r="A17" t="s">
        <v>254</v>
      </c>
      <c r="B17" t="s">
        <v>1119</v>
      </c>
      <c r="C17" t="s">
        <v>1462</v>
      </c>
      <c r="D17" t="s">
        <v>1004</v>
      </c>
      <c r="E17" t="s">
        <v>1189</v>
      </c>
      <c r="F17" t="s">
        <v>1463</v>
      </c>
      <c r="G17" t="s">
        <v>1384</v>
      </c>
      <c r="H17" t="s">
        <v>1432</v>
      </c>
      <c r="I17" t="s">
        <v>1409</v>
      </c>
    </row>
    <row r="18" spans="1:9" x14ac:dyDescent="0.25">
      <c r="A18" t="s">
        <v>260</v>
      </c>
      <c r="B18" t="s">
        <v>1351</v>
      </c>
      <c r="C18" t="s">
        <v>1409</v>
      </c>
      <c r="D18" t="s">
        <v>1464</v>
      </c>
      <c r="E18" t="s">
        <v>1465</v>
      </c>
      <c r="F18" t="s">
        <v>1271</v>
      </c>
      <c r="G18" t="s">
        <v>1290</v>
      </c>
      <c r="H18" t="s">
        <v>1389</v>
      </c>
      <c r="I18" t="s">
        <v>1181</v>
      </c>
    </row>
    <row r="19" spans="1:9" x14ac:dyDescent="0.25">
      <c r="A19" t="s">
        <v>265</v>
      </c>
      <c r="B19" t="s">
        <v>1134</v>
      </c>
      <c r="C19" t="s">
        <v>1466</v>
      </c>
      <c r="D19" t="s">
        <v>1237</v>
      </c>
      <c r="E19" t="s">
        <v>1467</v>
      </c>
      <c r="F19" t="s">
        <v>1261</v>
      </c>
      <c r="G19" t="s">
        <v>1382</v>
      </c>
      <c r="H19" t="s">
        <v>840</v>
      </c>
      <c r="I19" t="s">
        <v>1445</v>
      </c>
    </row>
    <row r="20" spans="1:9" x14ac:dyDescent="0.25">
      <c r="A20" t="s">
        <v>270</v>
      </c>
      <c r="B20" t="s">
        <v>1468</v>
      </c>
      <c r="C20" t="s">
        <v>1469</v>
      </c>
      <c r="D20" t="s">
        <v>1470</v>
      </c>
      <c r="E20" t="s">
        <v>1471</v>
      </c>
      <c r="F20" t="s">
        <v>1472</v>
      </c>
      <c r="G20" t="s">
        <v>950</v>
      </c>
      <c r="H20" t="s">
        <v>1469</v>
      </c>
      <c r="I20" t="s">
        <v>1473</v>
      </c>
    </row>
    <row r="21" spans="1:9" x14ac:dyDescent="0.25">
      <c r="A21" t="s">
        <v>274</v>
      </c>
      <c r="B21" t="s">
        <v>1474</v>
      </c>
      <c r="C21" t="s">
        <v>1475</v>
      </c>
      <c r="D21" t="s">
        <v>1476</v>
      </c>
      <c r="E21" t="s">
        <v>1477</v>
      </c>
      <c r="F21" t="s">
        <v>1478</v>
      </c>
      <c r="G21" t="s">
        <v>1389</v>
      </c>
      <c r="H21" t="s">
        <v>1479</v>
      </c>
      <c r="I21" t="s">
        <v>1176</v>
      </c>
    </row>
    <row r="22" spans="1:9" x14ac:dyDescent="0.25">
      <c r="A22" t="s">
        <v>281</v>
      </c>
      <c r="B22" t="s">
        <v>1480</v>
      </c>
      <c r="C22" t="s">
        <v>1481</v>
      </c>
      <c r="D22" t="s">
        <v>1476</v>
      </c>
      <c r="E22" t="s">
        <v>1482</v>
      </c>
      <c r="F22" t="s">
        <v>1209</v>
      </c>
      <c r="G22" t="s">
        <v>1387</v>
      </c>
      <c r="H22" t="s">
        <v>1483</v>
      </c>
      <c r="I22" t="s">
        <v>1484</v>
      </c>
    </row>
    <row r="23" spans="1:9" x14ac:dyDescent="0.25">
      <c r="A23" t="s">
        <v>285</v>
      </c>
      <c r="B23" t="s">
        <v>202</v>
      </c>
      <c r="C23" t="s">
        <v>1197</v>
      </c>
      <c r="D23" t="s">
        <v>1485</v>
      </c>
      <c r="E23" t="s">
        <v>1119</v>
      </c>
      <c r="F23" t="s">
        <v>202</v>
      </c>
      <c r="G23" t="s">
        <v>202</v>
      </c>
      <c r="H23" t="s">
        <v>202</v>
      </c>
      <c r="I23" t="s">
        <v>202</v>
      </c>
    </row>
    <row r="24" spans="1:9" x14ac:dyDescent="0.25">
      <c r="A24" s="4" t="s">
        <v>288</v>
      </c>
      <c r="B24" s="4" t="s">
        <v>1486</v>
      </c>
      <c r="C24" s="4" t="s">
        <v>1487</v>
      </c>
      <c r="D24" s="4" t="s">
        <v>1150</v>
      </c>
      <c r="E24" s="4" t="s">
        <v>1488</v>
      </c>
      <c r="F24" s="4" t="s">
        <v>1218</v>
      </c>
      <c r="G24" s="4" t="s">
        <v>1304</v>
      </c>
      <c r="H24" s="4" t="s">
        <v>1472</v>
      </c>
      <c r="I24" s="4" t="s">
        <v>1489</v>
      </c>
    </row>
    <row r="26" spans="1:9" x14ac:dyDescent="0.25">
      <c r="A26" t="s">
        <v>158</v>
      </c>
    </row>
    <row r="27" spans="1:9" x14ac:dyDescent="0.25">
      <c r="A27" t="s">
        <v>782</v>
      </c>
    </row>
    <row r="28" spans="1:9" x14ac:dyDescent="0.25">
      <c r="A28" t="s">
        <v>1490</v>
      </c>
    </row>
    <row r="29" spans="1:9" x14ac:dyDescent="0.25">
      <c r="A29" t="s">
        <v>1491</v>
      </c>
    </row>
    <row r="30" spans="1:9" x14ac:dyDescent="0.25">
      <c r="A30" t="s">
        <v>1492</v>
      </c>
    </row>
    <row r="31" spans="1:9" x14ac:dyDescent="0.25">
      <c r="A31" t="s">
        <v>1493</v>
      </c>
    </row>
    <row r="32" spans="1:9" x14ac:dyDescent="0.25">
      <c r="A32" t="s">
        <v>1494</v>
      </c>
    </row>
    <row r="33" spans="1:1" x14ac:dyDescent="0.25">
      <c r="A33" t="s">
        <v>1495</v>
      </c>
    </row>
    <row r="34" spans="1:1" x14ac:dyDescent="0.25">
      <c r="A34" t="s">
        <v>1496</v>
      </c>
    </row>
    <row r="35" spans="1:1" x14ac:dyDescent="0.25">
      <c r="A35" t="s">
        <v>1497</v>
      </c>
    </row>
    <row r="37" spans="1:1" x14ac:dyDescent="0.25">
      <c r="A37" t="s">
        <v>162</v>
      </c>
    </row>
    <row r="38" spans="1:1" x14ac:dyDescent="0.25">
      <c r="A38" t="s">
        <v>1248</v>
      </c>
    </row>
    <row r="39" spans="1:1" x14ac:dyDescent="0.25">
      <c r="A39" t="s">
        <v>1498</v>
      </c>
    </row>
    <row r="40" spans="1:1" x14ac:dyDescent="0.25">
      <c r="A40" t="s">
        <v>1499</v>
      </c>
    </row>
    <row r="42" spans="1:1" x14ac:dyDescent="0.25">
      <c r="A42" t="s">
        <v>165</v>
      </c>
    </row>
    <row r="43" spans="1:1" x14ac:dyDescent="0.25">
      <c r="A43" t="s">
        <v>1500</v>
      </c>
    </row>
    <row r="44" spans="1:1" x14ac:dyDescent="0.25">
      <c r="A44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5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  <col min="8" max="8" width="13.140625" customWidth="1"/>
  </cols>
  <sheetData>
    <row r="1" spans="1:8" x14ac:dyDescent="0.25">
      <c r="A1" s="4" t="s">
        <v>12</v>
      </c>
      <c r="H1" s="1" t="str">
        <f>HYPERLINK("#'INDEX'!A1", "Back to INDEX")</f>
        <v>Back to INDEX</v>
      </c>
    </row>
    <row r="2" spans="1:8" ht="25.5" x14ac:dyDescent="0.25">
      <c r="A2" s="3" t="s">
        <v>131</v>
      </c>
      <c r="B2" s="3" t="s">
        <v>171</v>
      </c>
      <c r="C2" s="3" t="s">
        <v>172</v>
      </c>
      <c r="D2" s="3" t="s">
        <v>173</v>
      </c>
      <c r="E2" s="3" t="s">
        <v>174</v>
      </c>
      <c r="F2" s="3" t="s">
        <v>175</v>
      </c>
      <c r="G2" s="3" t="s">
        <v>176</v>
      </c>
    </row>
    <row r="3" spans="1:8" x14ac:dyDescent="0.25">
      <c r="A3" t="s">
        <v>177</v>
      </c>
      <c r="B3" t="s">
        <v>131</v>
      </c>
      <c r="C3" t="s">
        <v>131</v>
      </c>
      <c r="D3" t="s">
        <v>131</v>
      </c>
      <c r="E3" t="s">
        <v>131</v>
      </c>
      <c r="F3" t="s">
        <v>131</v>
      </c>
      <c r="G3" t="s">
        <v>131</v>
      </c>
    </row>
    <row r="4" spans="1:8" x14ac:dyDescent="0.25">
      <c r="A4" t="s">
        <v>306</v>
      </c>
      <c r="B4" t="s">
        <v>307</v>
      </c>
      <c r="C4" t="s">
        <v>308</v>
      </c>
      <c r="D4" t="s">
        <v>309</v>
      </c>
      <c r="E4" t="s">
        <v>310</v>
      </c>
      <c r="F4" t="s">
        <v>311</v>
      </c>
      <c r="G4" t="s">
        <v>269</v>
      </c>
    </row>
    <row r="5" spans="1:8" x14ac:dyDescent="0.25">
      <c r="A5" t="s">
        <v>312</v>
      </c>
      <c r="B5" t="s">
        <v>148</v>
      </c>
      <c r="C5" t="s">
        <v>251</v>
      </c>
      <c r="D5" t="s">
        <v>313</v>
      </c>
      <c r="E5" t="s">
        <v>314</v>
      </c>
      <c r="F5" t="s">
        <v>202</v>
      </c>
      <c r="G5" t="s">
        <v>202</v>
      </c>
    </row>
    <row r="6" spans="1:8" x14ac:dyDescent="0.25">
      <c r="A6" t="s">
        <v>315</v>
      </c>
      <c r="B6" t="s">
        <v>316</v>
      </c>
      <c r="C6" t="s">
        <v>317</v>
      </c>
      <c r="D6" t="s">
        <v>318</v>
      </c>
      <c r="E6" t="s">
        <v>319</v>
      </c>
      <c r="F6" t="s">
        <v>320</v>
      </c>
      <c r="G6" t="s">
        <v>195</v>
      </c>
    </row>
    <row r="7" spans="1:8" x14ac:dyDescent="0.25">
      <c r="A7" t="s">
        <v>321</v>
      </c>
      <c r="B7" t="s">
        <v>277</v>
      </c>
      <c r="C7" t="s">
        <v>196</v>
      </c>
      <c r="D7" t="s">
        <v>322</v>
      </c>
      <c r="E7" t="s">
        <v>252</v>
      </c>
      <c r="F7" t="s">
        <v>202</v>
      </c>
      <c r="G7" t="s">
        <v>202</v>
      </c>
    </row>
    <row r="8" spans="1:8" x14ac:dyDescent="0.25">
      <c r="A8" t="s">
        <v>184</v>
      </c>
      <c r="B8" t="s">
        <v>131</v>
      </c>
      <c r="C8" t="s">
        <v>131</v>
      </c>
      <c r="D8" t="s">
        <v>131</v>
      </c>
      <c r="E8" t="s">
        <v>131</v>
      </c>
      <c r="F8" t="s">
        <v>131</v>
      </c>
      <c r="G8" t="s">
        <v>131</v>
      </c>
    </row>
    <row r="9" spans="1:8" x14ac:dyDescent="0.25">
      <c r="A9" t="s">
        <v>323</v>
      </c>
      <c r="B9" t="s">
        <v>324</v>
      </c>
      <c r="C9" t="s">
        <v>186</v>
      </c>
      <c r="D9" t="s">
        <v>187</v>
      </c>
      <c r="E9" t="s">
        <v>188</v>
      </c>
      <c r="F9" t="s">
        <v>189</v>
      </c>
      <c r="G9" t="s">
        <v>190</v>
      </c>
    </row>
    <row r="10" spans="1:8" x14ac:dyDescent="0.25">
      <c r="A10" t="s">
        <v>191</v>
      </c>
      <c r="B10" t="s">
        <v>131</v>
      </c>
      <c r="C10" t="s">
        <v>131</v>
      </c>
      <c r="D10" t="s">
        <v>131</v>
      </c>
      <c r="E10" t="s">
        <v>131</v>
      </c>
      <c r="F10" t="s">
        <v>131</v>
      </c>
      <c r="G10" t="s">
        <v>131</v>
      </c>
    </row>
    <row r="11" spans="1:8" x14ac:dyDescent="0.25">
      <c r="A11" t="s">
        <v>325</v>
      </c>
      <c r="B11" t="s">
        <v>212</v>
      </c>
      <c r="C11" t="s">
        <v>221</v>
      </c>
      <c r="D11" t="s">
        <v>326</v>
      </c>
      <c r="E11" t="s">
        <v>327</v>
      </c>
      <c r="F11" t="s">
        <v>202</v>
      </c>
      <c r="G11" t="s">
        <v>202</v>
      </c>
    </row>
    <row r="12" spans="1:8" x14ac:dyDescent="0.25">
      <c r="A12" t="s">
        <v>328</v>
      </c>
      <c r="B12" t="s">
        <v>329</v>
      </c>
      <c r="C12" t="s">
        <v>330</v>
      </c>
      <c r="D12" t="s">
        <v>331</v>
      </c>
      <c r="E12" t="s">
        <v>332</v>
      </c>
      <c r="F12" t="s">
        <v>333</v>
      </c>
      <c r="G12" t="s">
        <v>235</v>
      </c>
    </row>
    <row r="13" spans="1:8" x14ac:dyDescent="0.25">
      <c r="A13" t="s">
        <v>334</v>
      </c>
      <c r="B13" t="s">
        <v>335</v>
      </c>
      <c r="C13" t="s">
        <v>336</v>
      </c>
      <c r="D13" t="s">
        <v>337</v>
      </c>
      <c r="E13" t="s">
        <v>338</v>
      </c>
      <c r="F13" t="s">
        <v>202</v>
      </c>
      <c r="G13" t="s">
        <v>202</v>
      </c>
    </row>
    <row r="14" spans="1:8" x14ac:dyDescent="0.25">
      <c r="A14" t="s">
        <v>339</v>
      </c>
      <c r="B14" t="s">
        <v>237</v>
      </c>
      <c r="C14" t="s">
        <v>340</v>
      </c>
      <c r="D14" t="s">
        <v>341</v>
      </c>
      <c r="E14" t="s">
        <v>342</v>
      </c>
      <c r="F14" t="s">
        <v>318</v>
      </c>
      <c r="G14" t="s">
        <v>252</v>
      </c>
    </row>
    <row r="15" spans="1:8" x14ac:dyDescent="0.25">
      <c r="A15" t="s">
        <v>343</v>
      </c>
      <c r="B15" t="s">
        <v>237</v>
      </c>
      <c r="C15" t="s">
        <v>344</v>
      </c>
      <c r="D15" t="s">
        <v>202</v>
      </c>
      <c r="E15" t="s">
        <v>202</v>
      </c>
      <c r="F15" t="s">
        <v>202</v>
      </c>
      <c r="G15" t="s">
        <v>202</v>
      </c>
    </row>
    <row r="16" spans="1:8" x14ac:dyDescent="0.25">
      <c r="A16" t="s">
        <v>345</v>
      </c>
      <c r="B16" t="s">
        <v>346</v>
      </c>
      <c r="C16" t="s">
        <v>347</v>
      </c>
      <c r="D16" t="s">
        <v>202</v>
      </c>
      <c r="E16" t="s">
        <v>202</v>
      </c>
      <c r="F16" t="s">
        <v>202</v>
      </c>
      <c r="G16" t="s">
        <v>202</v>
      </c>
    </row>
    <row r="17" spans="1:7" x14ac:dyDescent="0.25">
      <c r="A17" t="s">
        <v>198</v>
      </c>
      <c r="B17" t="s">
        <v>131</v>
      </c>
      <c r="C17" t="s">
        <v>131</v>
      </c>
      <c r="D17" t="s">
        <v>131</v>
      </c>
      <c r="E17" t="s">
        <v>131</v>
      </c>
      <c r="F17" t="s">
        <v>131</v>
      </c>
      <c r="G17" t="s">
        <v>131</v>
      </c>
    </row>
    <row r="18" spans="1:7" x14ac:dyDescent="0.25">
      <c r="A18" t="s">
        <v>348</v>
      </c>
      <c r="B18" t="s">
        <v>349</v>
      </c>
      <c r="C18" t="s">
        <v>350</v>
      </c>
      <c r="D18" t="s">
        <v>335</v>
      </c>
      <c r="E18" t="s">
        <v>351</v>
      </c>
      <c r="F18" t="s">
        <v>202</v>
      </c>
      <c r="G18" t="s">
        <v>202</v>
      </c>
    </row>
    <row r="19" spans="1:7" x14ac:dyDescent="0.25">
      <c r="A19" t="s">
        <v>352</v>
      </c>
      <c r="B19" t="s">
        <v>242</v>
      </c>
      <c r="C19" t="s">
        <v>242</v>
      </c>
      <c r="D19" t="s">
        <v>202</v>
      </c>
      <c r="E19" t="s">
        <v>202</v>
      </c>
      <c r="F19" t="s">
        <v>202</v>
      </c>
      <c r="G19" t="s">
        <v>202</v>
      </c>
    </row>
    <row r="20" spans="1:7" x14ac:dyDescent="0.25">
      <c r="A20" t="s">
        <v>203</v>
      </c>
      <c r="B20" t="s">
        <v>131</v>
      </c>
      <c r="C20" t="s">
        <v>131</v>
      </c>
      <c r="D20" t="s">
        <v>131</v>
      </c>
      <c r="E20" t="s">
        <v>131</v>
      </c>
      <c r="F20" t="s">
        <v>131</v>
      </c>
      <c r="G20" t="s">
        <v>131</v>
      </c>
    </row>
    <row r="21" spans="1:7" x14ac:dyDescent="0.25">
      <c r="A21" t="s">
        <v>353</v>
      </c>
      <c r="B21" t="s">
        <v>354</v>
      </c>
      <c r="C21" t="s">
        <v>207</v>
      </c>
      <c r="D21" t="s">
        <v>248</v>
      </c>
      <c r="E21" t="s">
        <v>193</v>
      </c>
      <c r="F21" t="s">
        <v>202</v>
      </c>
      <c r="G21" t="s">
        <v>337</v>
      </c>
    </row>
    <row r="22" spans="1:7" x14ac:dyDescent="0.25">
      <c r="A22" t="s">
        <v>355</v>
      </c>
      <c r="B22" t="s">
        <v>356</v>
      </c>
      <c r="C22" t="s">
        <v>256</v>
      </c>
      <c r="D22" t="s">
        <v>357</v>
      </c>
      <c r="E22" t="s">
        <v>358</v>
      </c>
      <c r="F22" t="s">
        <v>202</v>
      </c>
      <c r="G22" t="s">
        <v>202</v>
      </c>
    </row>
    <row r="23" spans="1:7" x14ac:dyDescent="0.25">
      <c r="A23" t="s">
        <v>209</v>
      </c>
      <c r="B23" t="s">
        <v>131</v>
      </c>
      <c r="C23" t="s">
        <v>131</v>
      </c>
      <c r="D23" t="s">
        <v>131</v>
      </c>
      <c r="E23" t="s">
        <v>131</v>
      </c>
      <c r="F23" t="s">
        <v>131</v>
      </c>
      <c r="G23" t="s">
        <v>131</v>
      </c>
    </row>
    <row r="24" spans="1:7" x14ac:dyDescent="0.25">
      <c r="A24" t="s">
        <v>359</v>
      </c>
      <c r="B24" t="s">
        <v>261</v>
      </c>
      <c r="C24" t="s">
        <v>211</v>
      </c>
      <c r="D24" t="s">
        <v>350</v>
      </c>
      <c r="E24" t="s">
        <v>360</v>
      </c>
      <c r="F24" t="s">
        <v>194</v>
      </c>
      <c r="G24" t="s">
        <v>215</v>
      </c>
    </row>
    <row r="25" spans="1:7" x14ac:dyDescent="0.25">
      <c r="A25" t="s">
        <v>361</v>
      </c>
      <c r="B25" t="s">
        <v>362</v>
      </c>
      <c r="C25" t="s">
        <v>338</v>
      </c>
      <c r="D25" t="s">
        <v>233</v>
      </c>
      <c r="E25" t="s">
        <v>247</v>
      </c>
      <c r="F25" t="s">
        <v>273</v>
      </c>
      <c r="G25" t="s">
        <v>347</v>
      </c>
    </row>
    <row r="26" spans="1:7" x14ac:dyDescent="0.25">
      <c r="A26" t="s">
        <v>216</v>
      </c>
      <c r="B26" t="s">
        <v>131</v>
      </c>
      <c r="C26" t="s">
        <v>131</v>
      </c>
      <c r="D26" t="s">
        <v>131</v>
      </c>
      <c r="E26" t="s">
        <v>131</v>
      </c>
      <c r="F26" t="s">
        <v>131</v>
      </c>
      <c r="G26" t="s">
        <v>131</v>
      </c>
    </row>
    <row r="27" spans="1:7" x14ac:dyDescent="0.25">
      <c r="A27" t="s">
        <v>363</v>
      </c>
      <c r="B27" t="s">
        <v>364</v>
      </c>
      <c r="C27" t="s">
        <v>365</v>
      </c>
      <c r="D27" t="s">
        <v>366</v>
      </c>
      <c r="E27" t="s">
        <v>220</v>
      </c>
      <c r="F27" t="s">
        <v>215</v>
      </c>
      <c r="G27" t="s">
        <v>221</v>
      </c>
    </row>
    <row r="28" spans="1:7" x14ac:dyDescent="0.25">
      <c r="A28" t="s">
        <v>222</v>
      </c>
      <c r="B28" t="s">
        <v>131</v>
      </c>
      <c r="C28" t="s">
        <v>131</v>
      </c>
      <c r="D28" t="s">
        <v>131</v>
      </c>
      <c r="E28" t="s">
        <v>131</v>
      </c>
      <c r="F28" t="s">
        <v>131</v>
      </c>
      <c r="G28" t="s">
        <v>131</v>
      </c>
    </row>
    <row r="29" spans="1:7" x14ac:dyDescent="0.25">
      <c r="A29" t="s">
        <v>367</v>
      </c>
      <c r="B29" t="s">
        <v>223</v>
      </c>
      <c r="C29" t="s">
        <v>224</v>
      </c>
      <c r="D29" t="s">
        <v>225</v>
      </c>
      <c r="E29" t="s">
        <v>226</v>
      </c>
      <c r="F29" t="s">
        <v>202</v>
      </c>
      <c r="G29" t="s">
        <v>202</v>
      </c>
    </row>
    <row r="30" spans="1:7" x14ac:dyDescent="0.25">
      <c r="A30" t="s">
        <v>227</v>
      </c>
      <c r="B30" t="s">
        <v>131</v>
      </c>
      <c r="C30" t="s">
        <v>131</v>
      </c>
      <c r="D30" t="s">
        <v>131</v>
      </c>
      <c r="E30" t="s">
        <v>131</v>
      </c>
      <c r="F30" t="s">
        <v>131</v>
      </c>
      <c r="G30" t="s">
        <v>131</v>
      </c>
    </row>
    <row r="31" spans="1:7" x14ac:dyDescent="0.25">
      <c r="A31" t="s">
        <v>368</v>
      </c>
      <c r="B31" t="s">
        <v>228</v>
      </c>
      <c r="C31" t="s">
        <v>229</v>
      </c>
      <c r="D31" t="s">
        <v>230</v>
      </c>
      <c r="E31" t="s">
        <v>231</v>
      </c>
      <c r="F31" t="s">
        <v>202</v>
      </c>
      <c r="G31" t="s">
        <v>202</v>
      </c>
    </row>
    <row r="32" spans="1:7" x14ac:dyDescent="0.25">
      <c r="A32" t="s">
        <v>232</v>
      </c>
      <c r="B32" t="s">
        <v>131</v>
      </c>
      <c r="C32" t="s">
        <v>131</v>
      </c>
      <c r="D32" t="s">
        <v>131</v>
      </c>
      <c r="E32" t="s">
        <v>131</v>
      </c>
      <c r="F32" t="s">
        <v>131</v>
      </c>
      <c r="G32" t="s">
        <v>131</v>
      </c>
    </row>
    <row r="33" spans="1:7" x14ac:dyDescent="0.25">
      <c r="A33" t="s">
        <v>369</v>
      </c>
      <c r="B33" t="s">
        <v>233</v>
      </c>
      <c r="C33" t="s">
        <v>230</v>
      </c>
      <c r="D33" t="s">
        <v>234</v>
      </c>
      <c r="E33" t="s">
        <v>235</v>
      </c>
      <c r="F33" t="s">
        <v>202</v>
      </c>
      <c r="G33" t="s">
        <v>202</v>
      </c>
    </row>
    <row r="34" spans="1:7" x14ac:dyDescent="0.25">
      <c r="A34" t="s">
        <v>236</v>
      </c>
      <c r="B34" t="s">
        <v>131</v>
      </c>
      <c r="C34" t="s">
        <v>131</v>
      </c>
      <c r="D34" t="s">
        <v>131</v>
      </c>
      <c r="E34" t="s">
        <v>131</v>
      </c>
      <c r="F34" t="s">
        <v>131</v>
      </c>
      <c r="G34" t="s">
        <v>131</v>
      </c>
    </row>
    <row r="35" spans="1:7" x14ac:dyDescent="0.25">
      <c r="A35" t="s">
        <v>370</v>
      </c>
      <c r="B35" t="s">
        <v>237</v>
      </c>
      <c r="C35" t="s">
        <v>221</v>
      </c>
      <c r="D35" t="s">
        <v>238</v>
      </c>
      <c r="E35" t="s">
        <v>235</v>
      </c>
      <c r="F35" t="s">
        <v>202</v>
      </c>
      <c r="G35" t="s">
        <v>202</v>
      </c>
    </row>
    <row r="36" spans="1:7" x14ac:dyDescent="0.25">
      <c r="A36" t="s">
        <v>239</v>
      </c>
      <c r="B36" t="s">
        <v>131</v>
      </c>
      <c r="C36" t="s">
        <v>131</v>
      </c>
      <c r="D36" t="s">
        <v>131</v>
      </c>
      <c r="E36" t="s">
        <v>131</v>
      </c>
      <c r="F36" t="s">
        <v>131</v>
      </c>
      <c r="G36" t="s">
        <v>131</v>
      </c>
    </row>
    <row r="37" spans="1:7" x14ac:dyDescent="0.25">
      <c r="A37" t="s">
        <v>371</v>
      </c>
      <c r="B37" t="s">
        <v>372</v>
      </c>
      <c r="C37" t="s">
        <v>218</v>
      </c>
      <c r="D37" t="s">
        <v>373</v>
      </c>
      <c r="E37" t="s">
        <v>374</v>
      </c>
      <c r="F37" t="s">
        <v>202</v>
      </c>
      <c r="G37" t="s">
        <v>202</v>
      </c>
    </row>
    <row r="38" spans="1:7" x14ac:dyDescent="0.25">
      <c r="A38" t="s">
        <v>375</v>
      </c>
      <c r="B38" t="s">
        <v>137</v>
      </c>
      <c r="C38" t="s">
        <v>243</v>
      </c>
      <c r="D38" t="s">
        <v>156</v>
      </c>
      <c r="E38" t="s">
        <v>190</v>
      </c>
      <c r="F38" t="s">
        <v>202</v>
      </c>
      <c r="G38" t="s">
        <v>202</v>
      </c>
    </row>
    <row r="39" spans="1:7" x14ac:dyDescent="0.25">
      <c r="A39" t="s">
        <v>244</v>
      </c>
      <c r="B39" t="s">
        <v>131</v>
      </c>
      <c r="C39" t="s">
        <v>131</v>
      </c>
      <c r="D39" t="s">
        <v>131</v>
      </c>
      <c r="E39" t="s">
        <v>131</v>
      </c>
      <c r="F39" t="s">
        <v>131</v>
      </c>
      <c r="G39" t="s">
        <v>131</v>
      </c>
    </row>
    <row r="40" spans="1:7" x14ac:dyDescent="0.25">
      <c r="A40" t="s">
        <v>376</v>
      </c>
      <c r="B40" t="s">
        <v>377</v>
      </c>
      <c r="C40" t="s">
        <v>378</v>
      </c>
      <c r="D40" t="s">
        <v>379</v>
      </c>
      <c r="E40" t="s">
        <v>380</v>
      </c>
      <c r="F40" t="s">
        <v>156</v>
      </c>
      <c r="G40" t="s">
        <v>231</v>
      </c>
    </row>
    <row r="41" spans="1:7" x14ac:dyDescent="0.25">
      <c r="A41" t="s">
        <v>381</v>
      </c>
      <c r="B41" t="s">
        <v>182</v>
      </c>
      <c r="C41" t="s">
        <v>225</v>
      </c>
      <c r="D41" t="s">
        <v>354</v>
      </c>
      <c r="E41" t="s">
        <v>259</v>
      </c>
      <c r="F41" t="s">
        <v>202</v>
      </c>
      <c r="G41" t="s">
        <v>202</v>
      </c>
    </row>
    <row r="42" spans="1:7" x14ac:dyDescent="0.25">
      <c r="A42" t="s">
        <v>382</v>
      </c>
      <c r="B42" t="s">
        <v>383</v>
      </c>
      <c r="C42" t="s">
        <v>384</v>
      </c>
      <c r="D42" t="s">
        <v>385</v>
      </c>
      <c r="E42" t="s">
        <v>272</v>
      </c>
      <c r="F42" t="s">
        <v>202</v>
      </c>
      <c r="G42" t="s">
        <v>202</v>
      </c>
    </row>
    <row r="43" spans="1:7" x14ac:dyDescent="0.25">
      <c r="A43" t="s">
        <v>249</v>
      </c>
      <c r="B43" t="s">
        <v>131</v>
      </c>
      <c r="C43" t="s">
        <v>131</v>
      </c>
      <c r="D43" t="s">
        <v>131</v>
      </c>
      <c r="E43" t="s">
        <v>131</v>
      </c>
      <c r="F43" t="s">
        <v>131</v>
      </c>
      <c r="G43" t="s">
        <v>131</v>
      </c>
    </row>
    <row r="44" spans="1:7" x14ac:dyDescent="0.25">
      <c r="A44" t="s">
        <v>386</v>
      </c>
      <c r="B44" t="s">
        <v>263</v>
      </c>
      <c r="C44" t="s">
        <v>378</v>
      </c>
      <c r="D44" t="s">
        <v>387</v>
      </c>
      <c r="E44" t="s">
        <v>388</v>
      </c>
      <c r="F44" t="s">
        <v>202</v>
      </c>
      <c r="G44" t="s">
        <v>202</v>
      </c>
    </row>
    <row r="45" spans="1:7" x14ac:dyDescent="0.25">
      <c r="A45" t="s">
        <v>389</v>
      </c>
      <c r="B45" t="s">
        <v>390</v>
      </c>
      <c r="C45" t="s">
        <v>351</v>
      </c>
      <c r="D45" t="s">
        <v>391</v>
      </c>
      <c r="E45" t="s">
        <v>392</v>
      </c>
      <c r="F45" t="s">
        <v>318</v>
      </c>
      <c r="G45" t="s">
        <v>393</v>
      </c>
    </row>
    <row r="46" spans="1:7" x14ac:dyDescent="0.25">
      <c r="A46" t="s">
        <v>394</v>
      </c>
      <c r="B46" t="s">
        <v>395</v>
      </c>
      <c r="C46" t="s">
        <v>396</v>
      </c>
      <c r="D46" t="s">
        <v>317</v>
      </c>
      <c r="E46" t="s">
        <v>145</v>
      </c>
      <c r="F46" t="s">
        <v>202</v>
      </c>
      <c r="G46" t="s">
        <v>202</v>
      </c>
    </row>
    <row r="47" spans="1:7" x14ac:dyDescent="0.25">
      <c r="A47" t="s">
        <v>397</v>
      </c>
      <c r="B47" t="s">
        <v>289</v>
      </c>
      <c r="C47" t="s">
        <v>246</v>
      </c>
      <c r="D47" t="s">
        <v>234</v>
      </c>
      <c r="E47" t="s">
        <v>317</v>
      </c>
      <c r="F47" t="s">
        <v>202</v>
      </c>
      <c r="G47" t="s">
        <v>202</v>
      </c>
    </row>
    <row r="48" spans="1:7" x14ac:dyDescent="0.25">
      <c r="A48" t="s">
        <v>398</v>
      </c>
      <c r="B48" t="s">
        <v>399</v>
      </c>
      <c r="C48" t="s">
        <v>364</v>
      </c>
      <c r="D48" t="s">
        <v>391</v>
      </c>
      <c r="E48" t="s">
        <v>400</v>
      </c>
      <c r="F48" t="s">
        <v>202</v>
      </c>
      <c r="G48" t="s">
        <v>202</v>
      </c>
    </row>
    <row r="49" spans="1:7" x14ac:dyDescent="0.25">
      <c r="A49" t="s">
        <v>401</v>
      </c>
      <c r="B49" t="s">
        <v>402</v>
      </c>
      <c r="C49" t="s">
        <v>403</v>
      </c>
      <c r="D49" t="s">
        <v>404</v>
      </c>
      <c r="E49" t="s">
        <v>251</v>
      </c>
      <c r="F49" t="s">
        <v>202</v>
      </c>
      <c r="G49" t="s">
        <v>202</v>
      </c>
    </row>
    <row r="50" spans="1:7" x14ac:dyDescent="0.25">
      <c r="A50" t="s">
        <v>254</v>
      </c>
      <c r="B50" t="s">
        <v>131</v>
      </c>
      <c r="C50" t="s">
        <v>131</v>
      </c>
      <c r="D50" t="s">
        <v>131</v>
      </c>
      <c r="E50" t="s">
        <v>131</v>
      </c>
      <c r="F50" t="s">
        <v>131</v>
      </c>
      <c r="G50" t="s">
        <v>131</v>
      </c>
    </row>
    <row r="51" spans="1:7" x14ac:dyDescent="0.25">
      <c r="A51" t="s">
        <v>405</v>
      </c>
      <c r="B51" t="s">
        <v>406</v>
      </c>
      <c r="C51" t="s">
        <v>196</v>
      </c>
      <c r="D51" t="s">
        <v>189</v>
      </c>
      <c r="E51" t="s">
        <v>407</v>
      </c>
      <c r="F51" t="s">
        <v>202</v>
      </c>
      <c r="G51" t="s">
        <v>202</v>
      </c>
    </row>
    <row r="52" spans="1:7" x14ac:dyDescent="0.25">
      <c r="A52" t="s">
        <v>408</v>
      </c>
      <c r="B52" t="s">
        <v>409</v>
      </c>
      <c r="C52" t="s">
        <v>410</v>
      </c>
      <c r="D52" t="s">
        <v>278</v>
      </c>
      <c r="E52" t="s">
        <v>411</v>
      </c>
      <c r="F52" t="s">
        <v>412</v>
      </c>
      <c r="G52" t="s">
        <v>141</v>
      </c>
    </row>
    <row r="53" spans="1:7" x14ac:dyDescent="0.25">
      <c r="A53" t="s">
        <v>413</v>
      </c>
      <c r="B53" t="s">
        <v>414</v>
      </c>
      <c r="C53" t="s">
        <v>331</v>
      </c>
      <c r="D53" t="s">
        <v>283</v>
      </c>
      <c r="E53" t="s">
        <v>379</v>
      </c>
      <c r="F53" t="s">
        <v>415</v>
      </c>
      <c r="G53" t="s">
        <v>202</v>
      </c>
    </row>
    <row r="54" spans="1:7" x14ac:dyDescent="0.25">
      <c r="A54" t="s">
        <v>260</v>
      </c>
      <c r="B54" t="s">
        <v>131</v>
      </c>
      <c r="C54" t="s">
        <v>131</v>
      </c>
      <c r="D54" t="s">
        <v>131</v>
      </c>
      <c r="E54" t="s">
        <v>131</v>
      </c>
      <c r="F54" t="s">
        <v>131</v>
      </c>
      <c r="G54" t="s">
        <v>131</v>
      </c>
    </row>
    <row r="55" spans="1:7" x14ac:dyDescent="0.25">
      <c r="A55" t="s">
        <v>416</v>
      </c>
      <c r="B55" t="s">
        <v>261</v>
      </c>
      <c r="C55" t="s">
        <v>262</v>
      </c>
      <c r="D55" t="s">
        <v>263</v>
      </c>
      <c r="E55" t="s">
        <v>264</v>
      </c>
      <c r="F55" t="s">
        <v>202</v>
      </c>
      <c r="G55" t="s">
        <v>202</v>
      </c>
    </row>
    <row r="56" spans="1:7" x14ac:dyDescent="0.25">
      <c r="A56" t="s">
        <v>265</v>
      </c>
      <c r="B56" t="s">
        <v>131</v>
      </c>
      <c r="C56" t="s">
        <v>131</v>
      </c>
      <c r="D56" t="s">
        <v>131</v>
      </c>
      <c r="E56" t="s">
        <v>131</v>
      </c>
      <c r="F56" t="s">
        <v>131</v>
      </c>
      <c r="G56" t="s">
        <v>131</v>
      </c>
    </row>
    <row r="57" spans="1:7" x14ac:dyDescent="0.25">
      <c r="A57" t="s">
        <v>417</v>
      </c>
      <c r="B57" t="s">
        <v>266</v>
      </c>
      <c r="C57" t="s">
        <v>205</v>
      </c>
      <c r="D57" t="s">
        <v>267</v>
      </c>
      <c r="E57" t="s">
        <v>268</v>
      </c>
      <c r="F57" t="s">
        <v>269</v>
      </c>
      <c r="G57" t="s">
        <v>217</v>
      </c>
    </row>
    <row r="58" spans="1:7" x14ac:dyDescent="0.25">
      <c r="A58" t="s">
        <v>270</v>
      </c>
      <c r="B58" t="s">
        <v>131</v>
      </c>
      <c r="C58" t="s">
        <v>131</v>
      </c>
      <c r="D58" t="s">
        <v>131</v>
      </c>
      <c r="E58" t="s">
        <v>131</v>
      </c>
      <c r="F58" t="s">
        <v>131</v>
      </c>
      <c r="G58" t="s">
        <v>131</v>
      </c>
    </row>
    <row r="59" spans="1:7" x14ac:dyDescent="0.25">
      <c r="A59" t="s">
        <v>418</v>
      </c>
      <c r="B59" t="s">
        <v>185</v>
      </c>
      <c r="C59" t="s">
        <v>332</v>
      </c>
      <c r="D59" t="s">
        <v>205</v>
      </c>
      <c r="E59" t="s">
        <v>231</v>
      </c>
      <c r="F59" t="s">
        <v>273</v>
      </c>
      <c r="G59" t="s">
        <v>202</v>
      </c>
    </row>
    <row r="60" spans="1:7" x14ac:dyDescent="0.25">
      <c r="A60" t="s">
        <v>419</v>
      </c>
      <c r="B60" t="s">
        <v>420</v>
      </c>
      <c r="C60" t="s">
        <v>262</v>
      </c>
      <c r="D60" t="s">
        <v>421</v>
      </c>
      <c r="E60" t="s">
        <v>384</v>
      </c>
      <c r="F60" t="s">
        <v>131</v>
      </c>
      <c r="G60" t="s">
        <v>131</v>
      </c>
    </row>
    <row r="61" spans="1:7" x14ac:dyDescent="0.25">
      <c r="A61" t="s">
        <v>274</v>
      </c>
      <c r="B61" t="s">
        <v>131</v>
      </c>
      <c r="C61" t="s">
        <v>131</v>
      </c>
      <c r="D61" t="s">
        <v>131</v>
      </c>
      <c r="E61" t="s">
        <v>131</v>
      </c>
      <c r="F61" t="s">
        <v>131</v>
      </c>
      <c r="G61" t="s">
        <v>131</v>
      </c>
    </row>
    <row r="62" spans="1:7" x14ac:dyDescent="0.25">
      <c r="A62" t="s">
        <v>422</v>
      </c>
      <c r="B62" t="s">
        <v>423</v>
      </c>
      <c r="C62" t="s">
        <v>354</v>
      </c>
      <c r="D62" t="s">
        <v>279</v>
      </c>
      <c r="E62" t="s">
        <v>189</v>
      </c>
      <c r="F62" t="s">
        <v>424</v>
      </c>
      <c r="G62" t="s">
        <v>333</v>
      </c>
    </row>
    <row r="63" spans="1:7" x14ac:dyDescent="0.25">
      <c r="A63" t="s">
        <v>425</v>
      </c>
      <c r="B63" t="s">
        <v>426</v>
      </c>
      <c r="C63" t="s">
        <v>148</v>
      </c>
      <c r="D63" t="s">
        <v>202</v>
      </c>
      <c r="E63" t="s">
        <v>202</v>
      </c>
      <c r="F63" t="s">
        <v>427</v>
      </c>
      <c r="G63" t="s">
        <v>428</v>
      </c>
    </row>
    <row r="64" spans="1:7" x14ac:dyDescent="0.25">
      <c r="A64" t="s">
        <v>281</v>
      </c>
      <c r="B64" t="s">
        <v>131</v>
      </c>
      <c r="C64" t="s">
        <v>131</v>
      </c>
      <c r="D64" t="s">
        <v>131</v>
      </c>
      <c r="E64" t="s">
        <v>131</v>
      </c>
      <c r="F64" t="s">
        <v>131</v>
      </c>
      <c r="G64" t="s">
        <v>131</v>
      </c>
    </row>
    <row r="65" spans="1:7" x14ac:dyDescent="0.25">
      <c r="A65" t="s">
        <v>429</v>
      </c>
      <c r="B65" t="s">
        <v>430</v>
      </c>
      <c r="C65" t="s">
        <v>182</v>
      </c>
      <c r="D65" t="s">
        <v>431</v>
      </c>
      <c r="E65" t="s">
        <v>350</v>
      </c>
      <c r="F65" t="s">
        <v>284</v>
      </c>
      <c r="G65" t="s">
        <v>225</v>
      </c>
    </row>
    <row r="66" spans="1:7" x14ac:dyDescent="0.25">
      <c r="A66" t="s">
        <v>285</v>
      </c>
      <c r="B66" t="s">
        <v>131</v>
      </c>
      <c r="C66" t="s">
        <v>131</v>
      </c>
      <c r="D66" t="s">
        <v>131</v>
      </c>
      <c r="E66" t="s">
        <v>131</v>
      </c>
      <c r="F66" t="s">
        <v>131</v>
      </c>
      <c r="G66" t="s">
        <v>131</v>
      </c>
    </row>
    <row r="67" spans="1:7" x14ac:dyDescent="0.25">
      <c r="A67" t="s">
        <v>432</v>
      </c>
      <c r="B67" t="s">
        <v>202</v>
      </c>
      <c r="C67" t="s">
        <v>156</v>
      </c>
      <c r="D67" t="s">
        <v>202</v>
      </c>
      <c r="E67" t="s">
        <v>202</v>
      </c>
      <c r="F67" t="s">
        <v>131</v>
      </c>
      <c r="G67" t="s">
        <v>131</v>
      </c>
    </row>
    <row r="68" spans="1:7" x14ac:dyDescent="0.25">
      <c r="A68" t="s">
        <v>433</v>
      </c>
      <c r="B68" t="s">
        <v>202</v>
      </c>
      <c r="C68" t="s">
        <v>202</v>
      </c>
      <c r="D68" t="s">
        <v>202</v>
      </c>
      <c r="E68" t="s">
        <v>202</v>
      </c>
      <c r="F68" t="s">
        <v>202</v>
      </c>
      <c r="G68" t="s">
        <v>202</v>
      </c>
    </row>
    <row r="69" spans="1:7" x14ac:dyDescent="0.25">
      <c r="A69" s="4" t="s">
        <v>288</v>
      </c>
      <c r="B69" s="4" t="s">
        <v>155</v>
      </c>
      <c r="C69" s="4" t="s">
        <v>156</v>
      </c>
      <c r="D69" s="4" t="s">
        <v>179</v>
      </c>
      <c r="E69" s="4" t="s">
        <v>188</v>
      </c>
      <c r="F69" s="4" t="s">
        <v>289</v>
      </c>
      <c r="G69" s="4" t="s">
        <v>237</v>
      </c>
    </row>
    <row r="70" spans="1:7" x14ac:dyDescent="0.25">
      <c r="A70" t="s">
        <v>290</v>
      </c>
      <c r="B70" t="s">
        <v>434</v>
      </c>
      <c r="C70" t="s">
        <v>435</v>
      </c>
      <c r="D70" t="s">
        <v>436</v>
      </c>
      <c r="E70" t="s">
        <v>437</v>
      </c>
      <c r="F70" t="s">
        <v>438</v>
      </c>
      <c r="G70" t="s">
        <v>439</v>
      </c>
    </row>
    <row r="72" spans="1:7" x14ac:dyDescent="0.25">
      <c r="A72" t="s">
        <v>158</v>
      </c>
    </row>
    <row r="73" spans="1:7" x14ac:dyDescent="0.25">
      <c r="A73" t="s">
        <v>440</v>
      </c>
    </row>
    <row r="74" spans="1:7" x14ac:dyDescent="0.25">
      <c r="A74" t="s">
        <v>298</v>
      </c>
    </row>
    <row r="75" spans="1:7" x14ac:dyDescent="0.25">
      <c r="A75" t="s">
        <v>299</v>
      </c>
    </row>
    <row r="76" spans="1:7" x14ac:dyDescent="0.25">
      <c r="A76" t="s">
        <v>300</v>
      </c>
    </row>
    <row r="77" spans="1:7" x14ac:dyDescent="0.25">
      <c r="A77" t="s">
        <v>441</v>
      </c>
    </row>
    <row r="79" spans="1:7" x14ac:dyDescent="0.25">
      <c r="A79" t="s">
        <v>162</v>
      </c>
    </row>
    <row r="80" spans="1:7" x14ac:dyDescent="0.25">
      <c r="A80" t="s">
        <v>302</v>
      </c>
    </row>
    <row r="82" spans="1:1" x14ac:dyDescent="0.25">
      <c r="A82" t="s">
        <v>165</v>
      </c>
    </row>
    <row r="83" spans="1:1" x14ac:dyDescent="0.25">
      <c r="A83" t="s">
        <v>442</v>
      </c>
    </row>
    <row r="84" spans="1:1" x14ac:dyDescent="0.25">
      <c r="A84" t="s">
        <v>304</v>
      </c>
    </row>
    <row r="85" spans="1:1" x14ac:dyDescent="0.25">
      <c r="A85" t="s">
        <v>443</v>
      </c>
    </row>
  </sheetData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4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51</v>
      </c>
      <c r="J1" s="1" t="str">
        <f>HYPERLINK("#'INDEX'!A1", "Back to INDEX")</f>
        <v>Back to INDEX</v>
      </c>
    </row>
    <row r="2" spans="1:10" ht="51" x14ac:dyDescent="0.25">
      <c r="A2" s="3" t="s">
        <v>131</v>
      </c>
      <c r="B2" s="3" t="s">
        <v>1424</v>
      </c>
      <c r="C2" s="3" t="s">
        <v>1425</v>
      </c>
      <c r="D2" s="3" t="s">
        <v>1426</v>
      </c>
      <c r="E2" s="3" t="s">
        <v>1427</v>
      </c>
      <c r="F2" s="3" t="s">
        <v>1428</v>
      </c>
      <c r="G2" s="3" t="s">
        <v>1429</v>
      </c>
      <c r="H2" s="3" t="s">
        <v>1430</v>
      </c>
      <c r="I2" s="3" t="s">
        <v>1431</v>
      </c>
    </row>
    <row r="3" spans="1:10" x14ac:dyDescent="0.25">
      <c r="A3" t="s">
        <v>177</v>
      </c>
      <c r="B3" t="s">
        <v>1453</v>
      </c>
      <c r="C3" t="s">
        <v>1501</v>
      </c>
      <c r="D3" t="s">
        <v>1145</v>
      </c>
      <c r="E3" t="s">
        <v>1467</v>
      </c>
      <c r="F3" t="s">
        <v>1434</v>
      </c>
      <c r="G3" t="s">
        <v>1387</v>
      </c>
      <c r="H3" t="s">
        <v>1435</v>
      </c>
      <c r="I3" t="s">
        <v>1261</v>
      </c>
    </row>
    <row r="4" spans="1:10" x14ac:dyDescent="0.25">
      <c r="A4" t="s">
        <v>184</v>
      </c>
      <c r="B4" t="s">
        <v>1502</v>
      </c>
      <c r="C4" t="s">
        <v>1503</v>
      </c>
      <c r="D4" t="s">
        <v>1504</v>
      </c>
      <c r="E4" t="s">
        <v>1505</v>
      </c>
      <c r="F4" t="s">
        <v>1260</v>
      </c>
      <c r="G4" t="s">
        <v>1287</v>
      </c>
      <c r="H4" t="s">
        <v>1461</v>
      </c>
      <c r="I4" t="s">
        <v>1315</v>
      </c>
    </row>
    <row r="5" spans="1:10" x14ac:dyDescent="0.25">
      <c r="A5" t="s">
        <v>191</v>
      </c>
      <c r="B5" t="s">
        <v>1371</v>
      </c>
      <c r="C5" t="s">
        <v>1506</v>
      </c>
      <c r="D5" t="s">
        <v>1325</v>
      </c>
      <c r="E5" t="s">
        <v>1448</v>
      </c>
      <c r="F5" t="s">
        <v>1443</v>
      </c>
      <c r="G5" t="s">
        <v>1202</v>
      </c>
      <c r="H5" t="s">
        <v>1507</v>
      </c>
      <c r="I5" t="s">
        <v>1473</v>
      </c>
    </row>
    <row r="6" spans="1:10" x14ac:dyDescent="0.25">
      <c r="A6" t="s">
        <v>198</v>
      </c>
      <c r="B6" t="s">
        <v>1113</v>
      </c>
      <c r="C6" t="s">
        <v>1418</v>
      </c>
      <c r="D6" t="s">
        <v>1469</v>
      </c>
      <c r="E6" t="s">
        <v>1363</v>
      </c>
      <c r="F6" t="s">
        <v>1508</v>
      </c>
      <c r="G6" t="s">
        <v>1299</v>
      </c>
      <c r="H6" t="s">
        <v>1298</v>
      </c>
      <c r="I6" t="s">
        <v>1290</v>
      </c>
    </row>
    <row r="7" spans="1:10" x14ac:dyDescent="0.25">
      <c r="A7" t="s">
        <v>203</v>
      </c>
      <c r="B7" t="s">
        <v>1403</v>
      </c>
      <c r="C7" t="s">
        <v>1509</v>
      </c>
      <c r="D7" t="s">
        <v>1138</v>
      </c>
      <c r="E7" t="s">
        <v>1510</v>
      </c>
      <c r="F7" t="s">
        <v>1511</v>
      </c>
      <c r="G7" t="s">
        <v>1291</v>
      </c>
      <c r="H7" t="s">
        <v>1143</v>
      </c>
      <c r="I7" t="s">
        <v>1366</v>
      </c>
    </row>
    <row r="8" spans="1:10" x14ac:dyDescent="0.25">
      <c r="A8" t="s">
        <v>209</v>
      </c>
      <c r="B8" t="s">
        <v>1512</v>
      </c>
      <c r="C8" t="s">
        <v>1508</v>
      </c>
      <c r="D8" t="s">
        <v>1513</v>
      </c>
      <c r="E8" t="s">
        <v>1514</v>
      </c>
      <c r="F8" t="s">
        <v>1436</v>
      </c>
      <c r="G8" t="s">
        <v>1202</v>
      </c>
      <c r="H8" t="s">
        <v>1515</v>
      </c>
      <c r="I8" t="s">
        <v>1272</v>
      </c>
    </row>
    <row r="9" spans="1:10" x14ac:dyDescent="0.25">
      <c r="A9" t="s">
        <v>216</v>
      </c>
      <c r="B9" t="s">
        <v>1516</v>
      </c>
      <c r="C9" t="s">
        <v>1299</v>
      </c>
      <c r="D9" t="s">
        <v>1314</v>
      </c>
      <c r="E9" t="s">
        <v>1016</v>
      </c>
      <c r="F9" t="s">
        <v>1263</v>
      </c>
      <c r="G9" t="s">
        <v>1416</v>
      </c>
      <c r="H9" t="s">
        <v>1298</v>
      </c>
      <c r="I9" t="s">
        <v>1389</v>
      </c>
    </row>
    <row r="10" spans="1:10" x14ac:dyDescent="0.25">
      <c r="A10" t="s">
        <v>222</v>
      </c>
      <c r="B10" t="s">
        <v>1292</v>
      </c>
      <c r="C10" t="s">
        <v>1517</v>
      </c>
      <c r="D10" t="s">
        <v>1240</v>
      </c>
      <c r="E10" t="s">
        <v>1252</v>
      </c>
      <c r="F10" t="s">
        <v>1518</v>
      </c>
      <c r="G10" t="s">
        <v>1519</v>
      </c>
      <c r="H10" t="s">
        <v>1508</v>
      </c>
      <c r="I10" t="s">
        <v>1290</v>
      </c>
    </row>
    <row r="11" spans="1:10" x14ac:dyDescent="0.25">
      <c r="A11" t="s">
        <v>227</v>
      </c>
      <c r="B11" t="s">
        <v>1256</v>
      </c>
      <c r="C11" t="s">
        <v>1315</v>
      </c>
      <c r="D11" t="s">
        <v>1257</v>
      </c>
      <c r="E11" t="s">
        <v>1302</v>
      </c>
      <c r="F11" t="s">
        <v>202</v>
      </c>
      <c r="G11" t="s">
        <v>202</v>
      </c>
      <c r="H11" t="s">
        <v>202</v>
      </c>
      <c r="I11" t="s">
        <v>202</v>
      </c>
    </row>
    <row r="12" spans="1:10" x14ac:dyDescent="0.25">
      <c r="A12" t="s">
        <v>232</v>
      </c>
      <c r="B12" t="s">
        <v>1203</v>
      </c>
      <c r="C12" t="s">
        <v>1059</v>
      </c>
      <c r="D12" t="s">
        <v>820</v>
      </c>
      <c r="E12" t="s">
        <v>1177</v>
      </c>
      <c r="F12" t="s">
        <v>131</v>
      </c>
      <c r="G12" t="s">
        <v>202</v>
      </c>
      <c r="H12" t="s">
        <v>202</v>
      </c>
      <c r="I12" t="s">
        <v>202</v>
      </c>
    </row>
    <row r="13" spans="1:10" x14ac:dyDescent="0.25">
      <c r="A13" t="s">
        <v>236</v>
      </c>
      <c r="B13" t="s">
        <v>1154</v>
      </c>
      <c r="C13" t="s">
        <v>1061</v>
      </c>
      <c r="D13" t="s">
        <v>1056</v>
      </c>
      <c r="E13" t="s">
        <v>1323</v>
      </c>
      <c r="F13" t="s">
        <v>202</v>
      </c>
      <c r="G13" t="s">
        <v>202</v>
      </c>
      <c r="H13" t="s">
        <v>202</v>
      </c>
      <c r="I13" t="s">
        <v>202</v>
      </c>
    </row>
    <row r="14" spans="1:10" x14ac:dyDescent="0.25">
      <c r="A14" t="s">
        <v>239</v>
      </c>
      <c r="B14" t="s">
        <v>950</v>
      </c>
      <c r="C14" t="s">
        <v>1213</v>
      </c>
      <c r="D14" t="s">
        <v>1398</v>
      </c>
      <c r="E14" t="s">
        <v>1414</v>
      </c>
      <c r="F14" t="s">
        <v>202</v>
      </c>
      <c r="G14" t="s">
        <v>202</v>
      </c>
      <c r="H14" t="s">
        <v>202</v>
      </c>
      <c r="I14" t="s">
        <v>202</v>
      </c>
    </row>
    <row r="15" spans="1:10" x14ac:dyDescent="0.25">
      <c r="A15" t="s">
        <v>244</v>
      </c>
      <c r="B15" t="s">
        <v>1141</v>
      </c>
      <c r="C15" t="s">
        <v>1520</v>
      </c>
      <c r="D15" t="s">
        <v>1284</v>
      </c>
      <c r="E15" t="s">
        <v>1374</v>
      </c>
      <c r="F15" t="s">
        <v>1369</v>
      </c>
      <c r="G15" t="s">
        <v>1156</v>
      </c>
      <c r="H15" t="s">
        <v>1439</v>
      </c>
      <c r="I15" t="s">
        <v>296</v>
      </c>
    </row>
    <row r="16" spans="1:10" x14ac:dyDescent="0.25">
      <c r="A16" t="s">
        <v>249</v>
      </c>
      <c r="B16" t="s">
        <v>1128</v>
      </c>
      <c r="C16" t="s">
        <v>1521</v>
      </c>
      <c r="D16" t="s">
        <v>1206</v>
      </c>
      <c r="E16" t="s">
        <v>1464</v>
      </c>
      <c r="F16" t="s">
        <v>1522</v>
      </c>
      <c r="G16" t="s">
        <v>1393</v>
      </c>
      <c r="H16" t="s">
        <v>1390</v>
      </c>
      <c r="I16" t="s">
        <v>291</v>
      </c>
    </row>
    <row r="17" spans="1:9" x14ac:dyDescent="0.25">
      <c r="A17" t="s">
        <v>254</v>
      </c>
      <c r="B17" t="s">
        <v>1523</v>
      </c>
      <c r="C17" t="s">
        <v>1524</v>
      </c>
      <c r="D17" t="s">
        <v>1525</v>
      </c>
      <c r="E17" t="s">
        <v>1526</v>
      </c>
      <c r="F17" t="s">
        <v>1527</v>
      </c>
      <c r="G17" t="s">
        <v>1459</v>
      </c>
      <c r="H17" t="s">
        <v>1506</v>
      </c>
      <c r="I17" t="s">
        <v>1265</v>
      </c>
    </row>
    <row r="18" spans="1:9" x14ac:dyDescent="0.25">
      <c r="A18" t="s">
        <v>260</v>
      </c>
      <c r="B18" t="s">
        <v>1528</v>
      </c>
      <c r="C18" t="s">
        <v>1527</v>
      </c>
      <c r="D18" t="s">
        <v>1505</v>
      </c>
      <c r="E18" t="s">
        <v>1228</v>
      </c>
      <c r="F18" t="s">
        <v>1298</v>
      </c>
      <c r="G18" t="s">
        <v>1529</v>
      </c>
      <c r="H18" t="s">
        <v>1472</v>
      </c>
      <c r="I18" t="s">
        <v>1156</v>
      </c>
    </row>
    <row r="19" spans="1:9" x14ac:dyDescent="0.25">
      <c r="A19" t="s">
        <v>265</v>
      </c>
      <c r="B19" t="s">
        <v>1512</v>
      </c>
      <c r="C19" t="s">
        <v>1530</v>
      </c>
      <c r="D19" t="s">
        <v>1338</v>
      </c>
      <c r="E19" t="s">
        <v>1531</v>
      </c>
      <c r="F19" t="s">
        <v>1294</v>
      </c>
      <c r="G19" t="s">
        <v>1288</v>
      </c>
      <c r="H19" t="s">
        <v>1520</v>
      </c>
      <c r="I19" t="s">
        <v>1458</v>
      </c>
    </row>
    <row r="20" spans="1:9" x14ac:dyDescent="0.25">
      <c r="A20" t="s">
        <v>270</v>
      </c>
      <c r="B20" t="s">
        <v>1460</v>
      </c>
      <c r="C20" t="s">
        <v>1127</v>
      </c>
      <c r="D20" t="s">
        <v>1528</v>
      </c>
      <c r="E20" t="s">
        <v>1264</v>
      </c>
      <c r="F20" t="s">
        <v>1363</v>
      </c>
      <c r="G20" t="s">
        <v>1320</v>
      </c>
      <c r="H20" t="s">
        <v>1507</v>
      </c>
      <c r="I20" t="s">
        <v>1417</v>
      </c>
    </row>
    <row r="21" spans="1:9" x14ac:dyDescent="0.25">
      <c r="A21" t="s">
        <v>274</v>
      </c>
      <c r="B21" t="s">
        <v>1197</v>
      </c>
      <c r="C21" t="s">
        <v>1532</v>
      </c>
      <c r="D21" t="s">
        <v>1189</v>
      </c>
      <c r="E21" t="s">
        <v>1185</v>
      </c>
      <c r="F21" t="s">
        <v>202</v>
      </c>
      <c r="G21" t="s">
        <v>202</v>
      </c>
      <c r="H21" t="s">
        <v>1346</v>
      </c>
      <c r="I21" t="s">
        <v>1520</v>
      </c>
    </row>
    <row r="22" spans="1:9" x14ac:dyDescent="0.25">
      <c r="A22" t="s">
        <v>281</v>
      </c>
      <c r="B22" t="s">
        <v>1533</v>
      </c>
      <c r="C22" t="s">
        <v>1346</v>
      </c>
      <c r="D22" t="s">
        <v>1534</v>
      </c>
      <c r="E22" t="s">
        <v>1535</v>
      </c>
      <c r="F22" t="s">
        <v>1467</v>
      </c>
      <c r="G22" t="s">
        <v>1536</v>
      </c>
      <c r="H22" t="s">
        <v>1338</v>
      </c>
      <c r="I22" t="s">
        <v>1516</v>
      </c>
    </row>
    <row r="23" spans="1:9" x14ac:dyDescent="0.25">
      <c r="A23" t="s">
        <v>285</v>
      </c>
      <c r="B23" t="s">
        <v>202</v>
      </c>
      <c r="C23" t="s">
        <v>202</v>
      </c>
      <c r="D23" t="s">
        <v>1346</v>
      </c>
      <c r="E23" t="s">
        <v>1408</v>
      </c>
      <c r="F23" t="s">
        <v>202</v>
      </c>
      <c r="G23" t="s">
        <v>202</v>
      </c>
      <c r="H23" t="s">
        <v>202</v>
      </c>
      <c r="I23" t="s">
        <v>202</v>
      </c>
    </row>
    <row r="24" spans="1:9" x14ac:dyDescent="0.25">
      <c r="A24" s="4" t="s">
        <v>288</v>
      </c>
      <c r="B24" s="4" t="s">
        <v>1537</v>
      </c>
      <c r="C24" s="4" t="s">
        <v>1538</v>
      </c>
      <c r="D24" s="4" t="s">
        <v>1509</v>
      </c>
      <c r="E24" s="4" t="s">
        <v>1358</v>
      </c>
      <c r="F24" s="4" t="s">
        <v>1539</v>
      </c>
      <c r="G24" s="4" t="s">
        <v>1383</v>
      </c>
      <c r="H24" s="4" t="s">
        <v>1472</v>
      </c>
      <c r="I24" s="4" t="s">
        <v>291</v>
      </c>
    </row>
    <row r="26" spans="1:9" x14ac:dyDescent="0.25">
      <c r="A26" t="s">
        <v>158</v>
      </c>
    </row>
    <row r="27" spans="1:9" x14ac:dyDescent="0.25">
      <c r="A27" t="s">
        <v>824</v>
      </c>
    </row>
    <row r="28" spans="1:9" x14ac:dyDescent="0.25">
      <c r="A28" t="s">
        <v>1490</v>
      </c>
    </row>
    <row r="29" spans="1:9" x14ac:dyDescent="0.25">
      <c r="A29" t="s">
        <v>1491</v>
      </c>
    </row>
    <row r="30" spans="1:9" x14ac:dyDescent="0.25">
      <c r="A30" t="s">
        <v>1492</v>
      </c>
    </row>
    <row r="31" spans="1:9" x14ac:dyDescent="0.25">
      <c r="A31" t="s">
        <v>1493</v>
      </c>
    </row>
    <row r="32" spans="1:9" x14ac:dyDescent="0.25">
      <c r="A32" t="s">
        <v>1494</v>
      </c>
    </row>
    <row r="33" spans="1:1" x14ac:dyDescent="0.25">
      <c r="A33" t="s">
        <v>1495</v>
      </c>
    </row>
    <row r="34" spans="1:1" x14ac:dyDescent="0.25">
      <c r="A34" t="s">
        <v>1496</v>
      </c>
    </row>
    <row r="35" spans="1:1" x14ac:dyDescent="0.25">
      <c r="A35" t="s">
        <v>1497</v>
      </c>
    </row>
    <row r="37" spans="1:1" x14ac:dyDescent="0.25">
      <c r="A37" t="s">
        <v>162</v>
      </c>
    </row>
    <row r="38" spans="1:1" x14ac:dyDescent="0.25">
      <c r="A38" t="s">
        <v>1248</v>
      </c>
    </row>
    <row r="39" spans="1:1" x14ac:dyDescent="0.25">
      <c r="A39" t="s">
        <v>1498</v>
      </c>
    </row>
    <row r="40" spans="1:1" x14ac:dyDescent="0.25">
      <c r="A40" t="s">
        <v>1499</v>
      </c>
    </row>
    <row r="42" spans="1:1" x14ac:dyDescent="0.25">
      <c r="A42" t="s">
        <v>165</v>
      </c>
    </row>
    <row r="43" spans="1:1" x14ac:dyDescent="0.25">
      <c r="A43" t="s">
        <v>1500</v>
      </c>
    </row>
    <row r="44" spans="1:1" x14ac:dyDescent="0.25">
      <c r="A44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4"/>
  <sheetViews>
    <sheetView workbookViewId="0"/>
  </sheetViews>
  <sheetFormatPr defaultColWidth="11.42578125" defaultRowHeight="15" x14ac:dyDescent="0.25"/>
  <cols>
    <col min="1" max="1" width="54.7109375" customWidth="1"/>
    <col min="2" max="9" width="22.7109375" customWidth="1"/>
    <col min="10" max="10" width="13.140625" customWidth="1"/>
  </cols>
  <sheetData>
    <row r="1" spans="1:10" x14ac:dyDescent="0.25">
      <c r="A1" s="4" t="s">
        <v>52</v>
      </c>
      <c r="J1" s="1" t="str">
        <f>HYPERLINK("#'INDEX'!A1", "Back to INDEX")</f>
        <v>Back to INDEX</v>
      </c>
    </row>
    <row r="2" spans="1:10" ht="51" x14ac:dyDescent="0.25">
      <c r="A2" s="3" t="s">
        <v>131</v>
      </c>
      <c r="B2" s="3" t="s">
        <v>1424</v>
      </c>
      <c r="C2" s="3" t="s">
        <v>1425</v>
      </c>
      <c r="D2" s="3" t="s">
        <v>1426</v>
      </c>
      <c r="E2" s="3" t="s">
        <v>1427</v>
      </c>
      <c r="F2" s="3" t="s">
        <v>1428</v>
      </c>
      <c r="G2" s="3" t="s">
        <v>1429</v>
      </c>
      <c r="H2" s="3" t="s">
        <v>1430</v>
      </c>
      <c r="I2" s="3" t="s">
        <v>1431</v>
      </c>
    </row>
    <row r="3" spans="1:10" x14ac:dyDescent="0.25">
      <c r="A3" t="s">
        <v>177</v>
      </c>
      <c r="B3" t="s">
        <v>1408</v>
      </c>
      <c r="C3" t="s">
        <v>1540</v>
      </c>
      <c r="D3" t="s">
        <v>1441</v>
      </c>
      <c r="E3" t="s">
        <v>1260</v>
      </c>
      <c r="F3" t="s">
        <v>1130</v>
      </c>
      <c r="G3" t="s">
        <v>1357</v>
      </c>
      <c r="H3" t="s">
        <v>1541</v>
      </c>
      <c r="I3" t="s">
        <v>1486</v>
      </c>
    </row>
    <row r="4" spans="1:10" x14ac:dyDescent="0.25">
      <c r="A4" t="s">
        <v>184</v>
      </c>
      <c r="B4" t="s">
        <v>1346</v>
      </c>
      <c r="C4" t="s">
        <v>1535</v>
      </c>
      <c r="D4" t="s">
        <v>1480</v>
      </c>
      <c r="E4" t="s">
        <v>1523</v>
      </c>
      <c r="F4" t="s">
        <v>202</v>
      </c>
      <c r="G4" t="s">
        <v>202</v>
      </c>
      <c r="H4" t="s">
        <v>202</v>
      </c>
      <c r="I4" t="s">
        <v>202</v>
      </c>
    </row>
    <row r="5" spans="1:10" x14ac:dyDescent="0.25">
      <c r="A5" t="s">
        <v>191</v>
      </c>
      <c r="B5" t="s">
        <v>1542</v>
      </c>
      <c r="C5" t="s">
        <v>1462</v>
      </c>
      <c r="D5" t="s">
        <v>1355</v>
      </c>
      <c r="E5" t="s">
        <v>1543</v>
      </c>
      <c r="F5" t="s">
        <v>202</v>
      </c>
      <c r="G5" t="s">
        <v>1508</v>
      </c>
      <c r="H5" t="s">
        <v>1120</v>
      </c>
      <c r="I5" t="s">
        <v>1263</v>
      </c>
    </row>
    <row r="6" spans="1:10" x14ac:dyDescent="0.25">
      <c r="A6" t="s">
        <v>198</v>
      </c>
      <c r="B6" t="s">
        <v>202</v>
      </c>
      <c r="C6" t="s">
        <v>202</v>
      </c>
      <c r="D6" t="s">
        <v>202</v>
      </c>
      <c r="E6" t="s">
        <v>202</v>
      </c>
      <c r="F6" t="s">
        <v>202</v>
      </c>
      <c r="G6" t="s">
        <v>202</v>
      </c>
      <c r="H6" t="s">
        <v>202</v>
      </c>
      <c r="I6" t="s">
        <v>202</v>
      </c>
    </row>
    <row r="7" spans="1:10" x14ac:dyDescent="0.25">
      <c r="A7" t="s">
        <v>203</v>
      </c>
      <c r="B7" t="s">
        <v>1209</v>
      </c>
      <c r="C7" t="s">
        <v>1531</v>
      </c>
      <c r="D7" t="s">
        <v>1528</v>
      </c>
      <c r="E7" t="s">
        <v>1209</v>
      </c>
      <c r="F7" t="s">
        <v>202</v>
      </c>
      <c r="G7" t="s">
        <v>202</v>
      </c>
      <c r="H7" t="s">
        <v>202</v>
      </c>
      <c r="I7" t="s">
        <v>202</v>
      </c>
    </row>
    <row r="8" spans="1:10" x14ac:dyDescent="0.25">
      <c r="A8" t="s">
        <v>209</v>
      </c>
      <c r="B8" t="s">
        <v>1540</v>
      </c>
      <c r="C8" t="s">
        <v>1315</v>
      </c>
      <c r="D8" t="s">
        <v>1444</v>
      </c>
      <c r="E8" t="s">
        <v>1276</v>
      </c>
      <c r="F8" t="s">
        <v>202</v>
      </c>
      <c r="G8" t="s">
        <v>202</v>
      </c>
      <c r="H8" t="s">
        <v>1326</v>
      </c>
      <c r="I8" t="s">
        <v>202</v>
      </c>
    </row>
    <row r="9" spans="1:10" x14ac:dyDescent="0.25">
      <c r="A9" t="s">
        <v>216</v>
      </c>
      <c r="B9" t="s">
        <v>1144</v>
      </c>
      <c r="C9" t="s">
        <v>1276</v>
      </c>
      <c r="D9" t="s">
        <v>1540</v>
      </c>
      <c r="E9" t="s">
        <v>1387</v>
      </c>
      <c r="F9" t="s">
        <v>202</v>
      </c>
      <c r="G9" t="s">
        <v>202</v>
      </c>
      <c r="H9" t="s">
        <v>202</v>
      </c>
      <c r="I9" t="s">
        <v>202</v>
      </c>
    </row>
    <row r="10" spans="1:10" x14ac:dyDescent="0.25">
      <c r="A10" t="s">
        <v>222</v>
      </c>
      <c r="B10" t="s">
        <v>202</v>
      </c>
      <c r="C10" t="s">
        <v>202</v>
      </c>
      <c r="D10" t="s">
        <v>202</v>
      </c>
      <c r="E10" t="s">
        <v>202</v>
      </c>
      <c r="F10" t="s">
        <v>202</v>
      </c>
      <c r="G10" t="s">
        <v>202</v>
      </c>
      <c r="H10" t="s">
        <v>202</v>
      </c>
      <c r="I10" t="s">
        <v>202</v>
      </c>
    </row>
    <row r="11" spans="1:10" x14ac:dyDescent="0.25">
      <c r="A11" t="s">
        <v>227</v>
      </c>
      <c r="B11" t="s">
        <v>202</v>
      </c>
      <c r="C11" t="s">
        <v>202</v>
      </c>
      <c r="D11" t="s">
        <v>202</v>
      </c>
      <c r="E11" t="s">
        <v>202</v>
      </c>
      <c r="F11" t="s">
        <v>202</v>
      </c>
      <c r="G11" t="s">
        <v>202</v>
      </c>
      <c r="H11" t="s">
        <v>202</v>
      </c>
      <c r="I11" t="s">
        <v>202</v>
      </c>
    </row>
    <row r="12" spans="1:10" x14ac:dyDescent="0.25">
      <c r="A12" t="s">
        <v>232</v>
      </c>
      <c r="B12" t="s">
        <v>202</v>
      </c>
      <c r="C12" t="s">
        <v>202</v>
      </c>
      <c r="D12" t="s">
        <v>202</v>
      </c>
      <c r="E12" t="s">
        <v>202</v>
      </c>
      <c r="F12" t="s">
        <v>202</v>
      </c>
      <c r="G12" t="s">
        <v>131</v>
      </c>
      <c r="H12" t="s">
        <v>202</v>
      </c>
      <c r="I12" t="s">
        <v>131</v>
      </c>
    </row>
    <row r="13" spans="1:10" x14ac:dyDescent="0.25">
      <c r="A13" t="s">
        <v>236</v>
      </c>
      <c r="B13" t="s">
        <v>202</v>
      </c>
      <c r="C13" t="s">
        <v>202</v>
      </c>
      <c r="D13" t="s">
        <v>202</v>
      </c>
      <c r="E13" t="s">
        <v>202</v>
      </c>
      <c r="F13" t="s">
        <v>202</v>
      </c>
      <c r="G13" t="s">
        <v>202</v>
      </c>
      <c r="H13" t="s">
        <v>202</v>
      </c>
      <c r="I13" t="s">
        <v>202</v>
      </c>
    </row>
    <row r="14" spans="1:10" x14ac:dyDescent="0.25">
      <c r="A14" t="s">
        <v>239</v>
      </c>
      <c r="B14" t="s">
        <v>202</v>
      </c>
      <c r="C14" t="s">
        <v>202</v>
      </c>
      <c r="D14" t="s">
        <v>202</v>
      </c>
      <c r="E14" t="s">
        <v>202</v>
      </c>
      <c r="F14" t="s">
        <v>202</v>
      </c>
      <c r="G14" t="s">
        <v>202</v>
      </c>
      <c r="H14" t="s">
        <v>202</v>
      </c>
      <c r="I14" t="s">
        <v>202</v>
      </c>
    </row>
    <row r="15" spans="1:10" x14ac:dyDescent="0.25">
      <c r="A15" t="s">
        <v>244</v>
      </c>
      <c r="B15" t="s">
        <v>1325</v>
      </c>
      <c r="C15" t="s">
        <v>1481</v>
      </c>
      <c r="D15" t="s">
        <v>1480</v>
      </c>
      <c r="E15" t="s">
        <v>1441</v>
      </c>
      <c r="F15" t="s">
        <v>1488</v>
      </c>
      <c r="G15" t="s">
        <v>202</v>
      </c>
      <c r="H15" t="s">
        <v>1488</v>
      </c>
      <c r="I15" t="s">
        <v>1357</v>
      </c>
    </row>
    <row r="16" spans="1:10" x14ac:dyDescent="0.25">
      <c r="A16" t="s">
        <v>249</v>
      </c>
      <c r="B16" t="s">
        <v>1502</v>
      </c>
      <c r="C16" t="s">
        <v>1265</v>
      </c>
      <c r="D16" t="s">
        <v>1537</v>
      </c>
      <c r="E16" t="s">
        <v>1462</v>
      </c>
      <c r="F16" t="s">
        <v>202</v>
      </c>
      <c r="G16" t="s">
        <v>202</v>
      </c>
      <c r="H16" t="s">
        <v>202</v>
      </c>
      <c r="I16" t="s">
        <v>202</v>
      </c>
    </row>
    <row r="17" spans="1:9" x14ac:dyDescent="0.25">
      <c r="A17" t="s">
        <v>254</v>
      </c>
      <c r="B17" t="s">
        <v>1468</v>
      </c>
      <c r="C17" t="s">
        <v>1544</v>
      </c>
      <c r="D17" t="s">
        <v>1151</v>
      </c>
      <c r="E17" t="s">
        <v>1448</v>
      </c>
      <c r="F17" t="s">
        <v>1482</v>
      </c>
      <c r="G17" t="s">
        <v>1475</v>
      </c>
      <c r="H17" t="s">
        <v>1117</v>
      </c>
      <c r="I17" t="s">
        <v>1545</v>
      </c>
    </row>
    <row r="18" spans="1:9" x14ac:dyDescent="0.25">
      <c r="A18" t="s">
        <v>260</v>
      </c>
      <c r="B18" t="s">
        <v>202</v>
      </c>
      <c r="C18" t="s">
        <v>202</v>
      </c>
      <c r="D18" t="s">
        <v>202</v>
      </c>
      <c r="E18" t="s">
        <v>202</v>
      </c>
      <c r="F18" t="s">
        <v>202</v>
      </c>
      <c r="G18" t="s">
        <v>202</v>
      </c>
      <c r="H18" t="s">
        <v>202</v>
      </c>
      <c r="I18" t="s">
        <v>202</v>
      </c>
    </row>
    <row r="19" spans="1:9" x14ac:dyDescent="0.25">
      <c r="A19" t="s">
        <v>265</v>
      </c>
      <c r="B19" t="s">
        <v>1014</v>
      </c>
      <c r="C19" t="s">
        <v>839</v>
      </c>
      <c r="D19" t="s">
        <v>1517</v>
      </c>
      <c r="E19" t="s">
        <v>1546</v>
      </c>
      <c r="F19" t="s">
        <v>202</v>
      </c>
      <c r="G19" t="s">
        <v>202</v>
      </c>
      <c r="H19" t="s">
        <v>202</v>
      </c>
      <c r="I19" t="s">
        <v>202</v>
      </c>
    </row>
    <row r="20" spans="1:9" x14ac:dyDescent="0.25">
      <c r="A20" t="s">
        <v>270</v>
      </c>
      <c r="B20" t="s">
        <v>202</v>
      </c>
      <c r="C20" t="s">
        <v>202</v>
      </c>
      <c r="D20" t="s">
        <v>1483</v>
      </c>
      <c r="E20" t="s">
        <v>1278</v>
      </c>
      <c r="F20" t="s">
        <v>202</v>
      </c>
      <c r="G20" t="s">
        <v>202</v>
      </c>
      <c r="H20" t="s">
        <v>202</v>
      </c>
      <c r="I20" t="s">
        <v>202</v>
      </c>
    </row>
    <row r="21" spans="1:9" x14ac:dyDescent="0.25">
      <c r="A21" t="s">
        <v>274</v>
      </c>
      <c r="B21" t="s">
        <v>1131</v>
      </c>
      <c r="C21" t="s">
        <v>1346</v>
      </c>
      <c r="D21" t="s">
        <v>1547</v>
      </c>
      <c r="E21" t="s">
        <v>1548</v>
      </c>
      <c r="F21" t="s">
        <v>202</v>
      </c>
      <c r="G21" t="s">
        <v>202</v>
      </c>
      <c r="H21" t="s">
        <v>1549</v>
      </c>
      <c r="I21" t="s">
        <v>1547</v>
      </c>
    </row>
    <row r="22" spans="1:9" x14ac:dyDescent="0.25">
      <c r="A22" t="s">
        <v>281</v>
      </c>
      <c r="B22" t="s">
        <v>202</v>
      </c>
      <c r="C22" t="s">
        <v>202</v>
      </c>
      <c r="D22" t="s">
        <v>1463</v>
      </c>
      <c r="E22" t="s">
        <v>1388</v>
      </c>
      <c r="F22" t="s">
        <v>202</v>
      </c>
      <c r="G22" t="s">
        <v>202</v>
      </c>
      <c r="H22" t="s">
        <v>202</v>
      </c>
      <c r="I22" t="s">
        <v>202</v>
      </c>
    </row>
    <row r="23" spans="1:9" x14ac:dyDescent="0.25">
      <c r="A23" t="s">
        <v>285</v>
      </c>
      <c r="B23" t="s">
        <v>202</v>
      </c>
      <c r="C23" t="s">
        <v>202</v>
      </c>
      <c r="D23" t="s">
        <v>202</v>
      </c>
      <c r="E23" t="s">
        <v>202</v>
      </c>
      <c r="F23" t="s">
        <v>202</v>
      </c>
      <c r="G23" t="s">
        <v>131</v>
      </c>
      <c r="H23" t="s">
        <v>202</v>
      </c>
      <c r="I23" t="s">
        <v>131</v>
      </c>
    </row>
    <row r="24" spans="1:9" x14ac:dyDescent="0.25">
      <c r="A24" s="4" t="s">
        <v>288</v>
      </c>
      <c r="B24" s="4" t="s">
        <v>1469</v>
      </c>
      <c r="C24" s="4" t="s">
        <v>1465</v>
      </c>
      <c r="D24" s="4" t="s">
        <v>1371</v>
      </c>
      <c r="E24" s="4" t="s">
        <v>1432</v>
      </c>
      <c r="F24" s="4" t="s">
        <v>1532</v>
      </c>
      <c r="G24" s="4" t="s">
        <v>1486</v>
      </c>
      <c r="H24" s="4" t="s">
        <v>1221</v>
      </c>
      <c r="I24" s="4" t="s">
        <v>1228</v>
      </c>
    </row>
    <row r="26" spans="1:9" x14ac:dyDescent="0.25">
      <c r="A26" t="s">
        <v>158</v>
      </c>
    </row>
    <row r="27" spans="1:9" x14ac:dyDescent="0.25">
      <c r="A27" t="s">
        <v>843</v>
      </c>
    </row>
    <row r="28" spans="1:9" x14ac:dyDescent="0.25">
      <c r="A28" t="s">
        <v>1490</v>
      </c>
    </row>
    <row r="29" spans="1:9" x14ac:dyDescent="0.25">
      <c r="A29" t="s">
        <v>1491</v>
      </c>
    </row>
    <row r="30" spans="1:9" x14ac:dyDescent="0.25">
      <c r="A30" t="s">
        <v>1492</v>
      </c>
    </row>
    <row r="31" spans="1:9" x14ac:dyDescent="0.25">
      <c r="A31" t="s">
        <v>1493</v>
      </c>
    </row>
    <row r="32" spans="1:9" x14ac:dyDescent="0.25">
      <c r="A32" t="s">
        <v>1494</v>
      </c>
    </row>
    <row r="33" spans="1:1" x14ac:dyDescent="0.25">
      <c r="A33" t="s">
        <v>1495</v>
      </c>
    </row>
    <row r="34" spans="1:1" x14ac:dyDescent="0.25">
      <c r="A34" t="s">
        <v>1496</v>
      </c>
    </row>
    <row r="35" spans="1:1" x14ac:dyDescent="0.25">
      <c r="A35" t="s">
        <v>1497</v>
      </c>
    </row>
    <row r="37" spans="1:1" x14ac:dyDescent="0.25">
      <c r="A37" t="s">
        <v>162</v>
      </c>
    </row>
    <row r="38" spans="1:1" x14ac:dyDescent="0.25">
      <c r="A38" t="s">
        <v>1248</v>
      </c>
    </row>
    <row r="39" spans="1:1" x14ac:dyDescent="0.25">
      <c r="A39" t="s">
        <v>1498</v>
      </c>
    </row>
    <row r="40" spans="1:1" x14ac:dyDescent="0.25">
      <c r="A40" t="s">
        <v>1499</v>
      </c>
    </row>
    <row r="42" spans="1:1" x14ac:dyDescent="0.25">
      <c r="A42" t="s">
        <v>165</v>
      </c>
    </row>
    <row r="43" spans="1:1" x14ac:dyDescent="0.25">
      <c r="A43" t="s">
        <v>1500</v>
      </c>
    </row>
    <row r="44" spans="1:1" x14ac:dyDescent="0.25">
      <c r="A44" t="s">
        <v>305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45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  <col min="4" max="4" width="13.140625" customWidth="1"/>
  </cols>
  <sheetData>
    <row r="1" spans="1:4" x14ac:dyDescent="0.25">
      <c r="A1" s="4" t="s">
        <v>54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445</v>
      </c>
      <c r="C2" s="3" t="s">
        <v>724</v>
      </c>
    </row>
    <row r="3" spans="1:4" x14ac:dyDescent="0.25">
      <c r="A3" t="s">
        <v>1550</v>
      </c>
      <c r="B3" t="s">
        <v>1454</v>
      </c>
      <c r="C3" t="s">
        <v>1295</v>
      </c>
    </row>
    <row r="4" spans="1:4" x14ac:dyDescent="0.25">
      <c r="A4" t="s">
        <v>1551</v>
      </c>
      <c r="B4" t="s">
        <v>1360</v>
      </c>
      <c r="C4" t="s">
        <v>1517</v>
      </c>
    </row>
    <row r="5" spans="1:4" x14ac:dyDescent="0.25">
      <c r="A5" t="s">
        <v>1552</v>
      </c>
      <c r="B5" t="s">
        <v>1316</v>
      </c>
      <c r="C5" t="s">
        <v>1154</v>
      </c>
    </row>
    <row r="6" spans="1:4" x14ac:dyDescent="0.25">
      <c r="A6" t="s">
        <v>1553</v>
      </c>
      <c r="B6" t="s">
        <v>1396</v>
      </c>
      <c r="C6" t="s">
        <v>819</v>
      </c>
    </row>
    <row r="7" spans="1:4" x14ac:dyDescent="0.25">
      <c r="A7" t="s">
        <v>1554</v>
      </c>
      <c r="B7" t="s">
        <v>1201</v>
      </c>
      <c r="C7" t="s">
        <v>1422</v>
      </c>
    </row>
    <row r="8" spans="1:4" x14ac:dyDescent="0.25">
      <c r="A8" t="s">
        <v>1555</v>
      </c>
      <c r="B8" t="s">
        <v>1130</v>
      </c>
      <c r="C8" t="s">
        <v>1129</v>
      </c>
    </row>
    <row r="9" spans="1:4" x14ac:dyDescent="0.25">
      <c r="A9" t="s">
        <v>1556</v>
      </c>
      <c r="B9" t="s">
        <v>1304</v>
      </c>
      <c r="C9" t="s">
        <v>1489</v>
      </c>
    </row>
    <row r="10" spans="1:4" x14ac:dyDescent="0.25">
      <c r="A10" t="s">
        <v>1557</v>
      </c>
      <c r="B10" t="s">
        <v>1213</v>
      </c>
      <c r="C10" t="s">
        <v>1187</v>
      </c>
    </row>
    <row r="11" spans="1:4" x14ac:dyDescent="0.25">
      <c r="A11" t="s">
        <v>1558</v>
      </c>
      <c r="B11" t="s">
        <v>937</v>
      </c>
      <c r="C11" t="s">
        <v>1157</v>
      </c>
    </row>
    <row r="12" spans="1:4" x14ac:dyDescent="0.25">
      <c r="A12" t="s">
        <v>1559</v>
      </c>
      <c r="B12" t="s">
        <v>1560</v>
      </c>
      <c r="C12" t="s">
        <v>1561</v>
      </c>
    </row>
    <row r="13" spans="1:4" x14ac:dyDescent="0.25">
      <c r="A13" t="s">
        <v>1562</v>
      </c>
      <c r="B13" t="s">
        <v>1261</v>
      </c>
      <c r="C13" t="s">
        <v>1287</v>
      </c>
    </row>
    <row r="14" spans="1:4" x14ac:dyDescent="0.25">
      <c r="A14" t="s">
        <v>1563</v>
      </c>
      <c r="B14" t="s">
        <v>1210</v>
      </c>
      <c r="C14" t="s">
        <v>1211</v>
      </c>
    </row>
    <row r="15" spans="1:4" x14ac:dyDescent="0.25">
      <c r="A15" t="s">
        <v>1564</v>
      </c>
      <c r="B15" t="s">
        <v>1565</v>
      </c>
      <c r="C15" t="s">
        <v>1565</v>
      </c>
    </row>
    <row r="16" spans="1:4" x14ac:dyDescent="0.25">
      <c r="A16" t="s">
        <v>1566</v>
      </c>
      <c r="B16" t="s">
        <v>936</v>
      </c>
      <c r="C16" t="s">
        <v>779</v>
      </c>
    </row>
    <row r="17" spans="1:3" x14ac:dyDescent="0.25">
      <c r="A17" t="s">
        <v>1567</v>
      </c>
      <c r="B17" t="s">
        <v>1568</v>
      </c>
      <c r="C17" t="s">
        <v>1196</v>
      </c>
    </row>
    <row r="18" spans="1:3" x14ac:dyDescent="0.25">
      <c r="A18" t="s">
        <v>1569</v>
      </c>
      <c r="B18" t="s">
        <v>1056</v>
      </c>
      <c r="C18" t="s">
        <v>1322</v>
      </c>
    </row>
    <row r="19" spans="1:3" x14ac:dyDescent="0.25">
      <c r="A19" t="s">
        <v>1570</v>
      </c>
      <c r="B19" t="s">
        <v>1560</v>
      </c>
      <c r="C19" t="s">
        <v>1210</v>
      </c>
    </row>
    <row r="20" spans="1:3" x14ac:dyDescent="0.25">
      <c r="A20" t="s">
        <v>1571</v>
      </c>
      <c r="B20" t="s">
        <v>1203</v>
      </c>
      <c r="C20" t="s">
        <v>1203</v>
      </c>
    </row>
    <row r="21" spans="1:3" x14ac:dyDescent="0.25">
      <c r="A21" t="s">
        <v>1572</v>
      </c>
      <c r="B21" t="s">
        <v>1573</v>
      </c>
      <c r="C21" t="s">
        <v>1203</v>
      </c>
    </row>
    <row r="22" spans="1:3" x14ac:dyDescent="0.25">
      <c r="A22" t="s">
        <v>1574</v>
      </c>
      <c r="B22" t="s">
        <v>1203</v>
      </c>
      <c r="C22" t="s">
        <v>1203</v>
      </c>
    </row>
    <row r="23" spans="1:3" x14ac:dyDescent="0.25">
      <c r="A23" t="s">
        <v>1575</v>
      </c>
      <c r="B23" t="s">
        <v>1203</v>
      </c>
      <c r="C23" t="s">
        <v>1203</v>
      </c>
    </row>
    <row r="24" spans="1:3" x14ac:dyDescent="0.25">
      <c r="A24" t="s">
        <v>1576</v>
      </c>
      <c r="B24" t="s">
        <v>1573</v>
      </c>
      <c r="C24" t="s">
        <v>1573</v>
      </c>
    </row>
    <row r="25" spans="1:3" x14ac:dyDescent="0.25">
      <c r="A25" t="s">
        <v>1577</v>
      </c>
      <c r="B25" t="s">
        <v>1203</v>
      </c>
      <c r="C25" t="s">
        <v>1573</v>
      </c>
    </row>
    <row r="26" spans="1:3" x14ac:dyDescent="0.25">
      <c r="A26" t="s">
        <v>1578</v>
      </c>
      <c r="B26" t="s">
        <v>1579</v>
      </c>
      <c r="C26" t="s">
        <v>1199</v>
      </c>
    </row>
    <row r="27" spans="1:3" x14ac:dyDescent="0.25">
      <c r="A27" t="s">
        <v>1580</v>
      </c>
      <c r="B27" t="s">
        <v>1203</v>
      </c>
      <c r="C27" t="s">
        <v>1573</v>
      </c>
    </row>
    <row r="28" spans="1:3" x14ac:dyDescent="0.25">
      <c r="A28" t="s">
        <v>1581</v>
      </c>
      <c r="B28" t="s">
        <v>1211</v>
      </c>
      <c r="C28" t="s">
        <v>1422</v>
      </c>
    </row>
    <row r="29" spans="1:3" x14ac:dyDescent="0.25">
      <c r="A29" t="s">
        <v>1582</v>
      </c>
      <c r="B29" t="s">
        <v>1573</v>
      </c>
      <c r="C29" t="s">
        <v>1573</v>
      </c>
    </row>
    <row r="30" spans="1:3" x14ac:dyDescent="0.25">
      <c r="A30" t="s">
        <v>1583</v>
      </c>
      <c r="B30" t="s">
        <v>820</v>
      </c>
      <c r="C30" t="s">
        <v>1062</v>
      </c>
    </row>
    <row r="31" spans="1:3" x14ac:dyDescent="0.25">
      <c r="A31" t="s">
        <v>1584</v>
      </c>
      <c r="B31" t="s">
        <v>1397</v>
      </c>
      <c r="C31" t="s">
        <v>1153</v>
      </c>
    </row>
    <row r="32" spans="1:3" x14ac:dyDescent="0.25">
      <c r="A32" s="4" t="s">
        <v>1585</v>
      </c>
      <c r="B32" s="4" t="s">
        <v>190</v>
      </c>
      <c r="C32" s="4" t="s">
        <v>190</v>
      </c>
    </row>
    <row r="33" spans="1:3" x14ac:dyDescent="0.25">
      <c r="A33" t="s">
        <v>1586</v>
      </c>
      <c r="B33" t="s">
        <v>1487</v>
      </c>
      <c r="C33" t="s">
        <v>1488</v>
      </c>
    </row>
    <row r="35" spans="1:3" x14ac:dyDescent="0.25">
      <c r="A35" t="s">
        <v>158</v>
      </c>
    </row>
    <row r="36" spans="1:3" x14ac:dyDescent="0.25">
      <c r="A36" t="s">
        <v>159</v>
      </c>
    </row>
    <row r="37" spans="1:3" x14ac:dyDescent="0.25">
      <c r="A37" t="s">
        <v>1587</v>
      </c>
    </row>
    <row r="38" spans="1:3" x14ac:dyDescent="0.25">
      <c r="A38" t="s">
        <v>1588</v>
      </c>
    </row>
    <row r="40" spans="1:3" x14ac:dyDescent="0.25">
      <c r="A40" t="s">
        <v>162</v>
      </c>
    </row>
    <row r="41" spans="1:3" x14ac:dyDescent="0.25">
      <c r="A41" t="s">
        <v>1499</v>
      </c>
    </row>
    <row r="43" spans="1:3" x14ac:dyDescent="0.25">
      <c r="A43" t="s">
        <v>165</v>
      </c>
    </row>
    <row r="44" spans="1:3" x14ac:dyDescent="0.25">
      <c r="A44" t="s">
        <v>1589</v>
      </c>
    </row>
    <row r="45" spans="1:3" x14ac:dyDescent="0.25">
      <c r="A45" t="s">
        <v>1500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4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  <col min="6" max="6" width="13.140625" customWidth="1"/>
  </cols>
  <sheetData>
    <row r="1" spans="1:6" x14ac:dyDescent="0.25">
      <c r="A1" s="4" t="s">
        <v>55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1550</v>
      </c>
      <c r="B3" t="s">
        <v>1274</v>
      </c>
      <c r="C3" t="s">
        <v>1454</v>
      </c>
      <c r="D3" t="s">
        <v>1590</v>
      </c>
      <c r="E3" t="s">
        <v>1295</v>
      </c>
    </row>
    <row r="4" spans="1:6" x14ac:dyDescent="0.25">
      <c r="A4" t="s">
        <v>1551</v>
      </c>
      <c r="B4" t="s">
        <v>779</v>
      </c>
      <c r="C4" t="s">
        <v>1360</v>
      </c>
      <c r="D4" t="s">
        <v>1157</v>
      </c>
      <c r="E4" t="s">
        <v>1517</v>
      </c>
    </row>
    <row r="5" spans="1:6" x14ac:dyDescent="0.25">
      <c r="A5" t="s">
        <v>1552</v>
      </c>
      <c r="B5" t="s">
        <v>1199</v>
      </c>
      <c r="C5" t="s">
        <v>1316</v>
      </c>
      <c r="D5" t="s">
        <v>1591</v>
      </c>
      <c r="E5" t="s">
        <v>1154</v>
      </c>
    </row>
    <row r="6" spans="1:6" x14ac:dyDescent="0.25">
      <c r="A6" t="s">
        <v>1553</v>
      </c>
      <c r="B6" t="s">
        <v>1561</v>
      </c>
      <c r="C6" t="s">
        <v>1396</v>
      </c>
      <c r="D6" t="s">
        <v>1153</v>
      </c>
      <c r="E6" t="s">
        <v>819</v>
      </c>
    </row>
    <row r="7" spans="1:6" x14ac:dyDescent="0.25">
      <c r="A7" t="s">
        <v>1554</v>
      </c>
      <c r="B7" t="s">
        <v>1592</v>
      </c>
      <c r="C7" t="s">
        <v>1201</v>
      </c>
      <c r="D7" t="s">
        <v>1200</v>
      </c>
      <c r="E7" t="s">
        <v>1422</v>
      </c>
    </row>
    <row r="8" spans="1:6" x14ac:dyDescent="0.25">
      <c r="A8" t="s">
        <v>1555</v>
      </c>
      <c r="B8" t="s">
        <v>1305</v>
      </c>
      <c r="C8" t="s">
        <v>1130</v>
      </c>
      <c r="D8" t="s">
        <v>1358</v>
      </c>
      <c r="E8" t="s">
        <v>1129</v>
      </c>
    </row>
    <row r="9" spans="1:6" x14ac:dyDescent="0.25">
      <c r="A9" t="s">
        <v>1556</v>
      </c>
      <c r="B9" t="s">
        <v>1218</v>
      </c>
      <c r="C9" t="s">
        <v>1304</v>
      </c>
      <c r="D9" t="s">
        <v>1472</v>
      </c>
      <c r="E9" t="s">
        <v>1489</v>
      </c>
    </row>
    <row r="10" spans="1:6" x14ac:dyDescent="0.25">
      <c r="A10" t="s">
        <v>1557</v>
      </c>
      <c r="B10" t="s">
        <v>1593</v>
      </c>
      <c r="C10" t="s">
        <v>1213</v>
      </c>
      <c r="D10" t="s">
        <v>1594</v>
      </c>
      <c r="E10" t="s">
        <v>1187</v>
      </c>
    </row>
    <row r="11" spans="1:6" x14ac:dyDescent="0.25">
      <c r="A11" t="s">
        <v>1558</v>
      </c>
      <c r="B11" t="s">
        <v>293</v>
      </c>
      <c r="C11" t="s">
        <v>937</v>
      </c>
      <c r="D11" t="s">
        <v>1193</v>
      </c>
      <c r="E11" t="s">
        <v>1157</v>
      </c>
    </row>
    <row r="12" spans="1:6" x14ac:dyDescent="0.25">
      <c r="A12" t="s">
        <v>1559</v>
      </c>
      <c r="B12" t="s">
        <v>1395</v>
      </c>
      <c r="C12" t="s">
        <v>1560</v>
      </c>
      <c r="D12" t="s">
        <v>1422</v>
      </c>
      <c r="E12" t="s">
        <v>1561</v>
      </c>
    </row>
    <row r="13" spans="1:6" x14ac:dyDescent="0.25">
      <c r="A13" t="s">
        <v>1562</v>
      </c>
      <c r="B13" t="s">
        <v>934</v>
      </c>
      <c r="C13" t="s">
        <v>1261</v>
      </c>
      <c r="D13" t="s">
        <v>779</v>
      </c>
      <c r="E13" t="s">
        <v>1287</v>
      </c>
    </row>
    <row r="14" spans="1:6" x14ac:dyDescent="0.25">
      <c r="A14" t="s">
        <v>1563</v>
      </c>
      <c r="B14" t="s">
        <v>821</v>
      </c>
      <c r="C14" t="s">
        <v>1210</v>
      </c>
      <c r="D14" t="s">
        <v>779</v>
      </c>
      <c r="E14" t="s">
        <v>1211</v>
      </c>
    </row>
    <row r="15" spans="1:6" x14ac:dyDescent="0.25">
      <c r="A15" t="s">
        <v>1564</v>
      </c>
      <c r="B15" t="s">
        <v>1573</v>
      </c>
      <c r="C15" t="s">
        <v>1565</v>
      </c>
      <c r="D15" t="s">
        <v>1573</v>
      </c>
      <c r="E15" t="s">
        <v>1565</v>
      </c>
    </row>
    <row r="16" spans="1:6" x14ac:dyDescent="0.25">
      <c r="A16" t="s">
        <v>1566</v>
      </c>
      <c r="B16" t="s">
        <v>1203</v>
      </c>
      <c r="C16" t="s">
        <v>936</v>
      </c>
      <c r="D16" t="s">
        <v>1203</v>
      </c>
      <c r="E16" t="s">
        <v>779</v>
      </c>
    </row>
    <row r="17" spans="1:5" x14ac:dyDescent="0.25">
      <c r="A17" t="s">
        <v>1567</v>
      </c>
      <c r="B17" t="s">
        <v>1595</v>
      </c>
      <c r="C17" t="s">
        <v>1568</v>
      </c>
      <c r="D17" t="s">
        <v>1568</v>
      </c>
      <c r="E17" t="s">
        <v>1196</v>
      </c>
    </row>
    <row r="18" spans="1:5" x14ac:dyDescent="0.25">
      <c r="A18" t="s">
        <v>1569</v>
      </c>
      <c r="B18" t="s">
        <v>1269</v>
      </c>
      <c r="C18" t="s">
        <v>1056</v>
      </c>
      <c r="D18" t="s">
        <v>1418</v>
      </c>
      <c r="E18" t="s">
        <v>1322</v>
      </c>
    </row>
    <row r="19" spans="1:5" x14ac:dyDescent="0.25">
      <c r="A19" t="s">
        <v>1570</v>
      </c>
      <c r="B19" t="s">
        <v>1395</v>
      </c>
      <c r="C19" t="s">
        <v>1560</v>
      </c>
      <c r="D19" t="s">
        <v>1396</v>
      </c>
      <c r="E19" t="s">
        <v>1210</v>
      </c>
    </row>
    <row r="20" spans="1:5" x14ac:dyDescent="0.25">
      <c r="A20" t="s">
        <v>1571</v>
      </c>
      <c r="B20" t="s">
        <v>1199</v>
      </c>
      <c r="C20" t="s">
        <v>1203</v>
      </c>
      <c r="D20" t="s">
        <v>1199</v>
      </c>
      <c r="E20" t="s">
        <v>1203</v>
      </c>
    </row>
    <row r="21" spans="1:5" x14ac:dyDescent="0.25">
      <c r="A21" t="s">
        <v>1572</v>
      </c>
      <c r="B21" t="s">
        <v>819</v>
      </c>
      <c r="C21" t="s">
        <v>1573</v>
      </c>
      <c r="D21" t="s">
        <v>1596</v>
      </c>
      <c r="E21" t="s">
        <v>1203</v>
      </c>
    </row>
    <row r="22" spans="1:5" x14ac:dyDescent="0.25">
      <c r="A22" t="s">
        <v>1574</v>
      </c>
      <c r="B22" t="s">
        <v>1422</v>
      </c>
      <c r="C22" t="s">
        <v>1203</v>
      </c>
      <c r="D22" t="s">
        <v>1422</v>
      </c>
      <c r="E22" t="s">
        <v>1203</v>
      </c>
    </row>
    <row r="23" spans="1:5" x14ac:dyDescent="0.25">
      <c r="A23" t="s">
        <v>1575</v>
      </c>
      <c r="B23" t="s">
        <v>1591</v>
      </c>
      <c r="C23" t="s">
        <v>1203</v>
      </c>
      <c r="D23" t="s">
        <v>1199</v>
      </c>
      <c r="E23" t="s">
        <v>1203</v>
      </c>
    </row>
    <row r="24" spans="1:5" x14ac:dyDescent="0.25">
      <c r="A24" t="s">
        <v>1576</v>
      </c>
      <c r="B24" t="s">
        <v>1275</v>
      </c>
      <c r="C24" t="s">
        <v>1573</v>
      </c>
      <c r="D24" t="s">
        <v>1596</v>
      </c>
      <c r="E24" t="s">
        <v>1573</v>
      </c>
    </row>
    <row r="25" spans="1:5" x14ac:dyDescent="0.25">
      <c r="A25" t="s">
        <v>1577</v>
      </c>
      <c r="B25" t="s">
        <v>1591</v>
      </c>
      <c r="C25" t="s">
        <v>1203</v>
      </c>
      <c r="D25" t="s">
        <v>1200</v>
      </c>
      <c r="E25" t="s">
        <v>1573</v>
      </c>
    </row>
    <row r="26" spans="1:5" x14ac:dyDescent="0.25">
      <c r="A26" t="s">
        <v>1578</v>
      </c>
      <c r="B26" t="s">
        <v>1200</v>
      </c>
      <c r="C26" t="s">
        <v>1579</v>
      </c>
      <c r="D26" t="s">
        <v>1201</v>
      </c>
      <c r="E26" t="s">
        <v>1199</v>
      </c>
    </row>
    <row r="27" spans="1:5" x14ac:dyDescent="0.25">
      <c r="A27" t="s">
        <v>1580</v>
      </c>
      <c r="B27" t="s">
        <v>1203</v>
      </c>
      <c r="C27" t="s">
        <v>1203</v>
      </c>
      <c r="D27" t="s">
        <v>1203</v>
      </c>
      <c r="E27" t="s">
        <v>1573</v>
      </c>
    </row>
    <row r="28" spans="1:5" x14ac:dyDescent="0.25">
      <c r="A28" t="s">
        <v>1581</v>
      </c>
      <c r="B28" t="s">
        <v>890</v>
      </c>
      <c r="C28" t="s">
        <v>1211</v>
      </c>
      <c r="D28" t="s">
        <v>1059</v>
      </c>
      <c r="E28" t="s">
        <v>1422</v>
      </c>
    </row>
    <row r="29" spans="1:5" x14ac:dyDescent="0.25">
      <c r="A29" t="s">
        <v>1582</v>
      </c>
      <c r="B29" t="s">
        <v>1203</v>
      </c>
      <c r="C29" t="s">
        <v>1573</v>
      </c>
      <c r="D29" t="s">
        <v>1203</v>
      </c>
      <c r="E29" t="s">
        <v>1573</v>
      </c>
    </row>
    <row r="30" spans="1:5" x14ac:dyDescent="0.25">
      <c r="A30" t="s">
        <v>1583</v>
      </c>
      <c r="B30" t="s">
        <v>1421</v>
      </c>
      <c r="C30" t="s">
        <v>820</v>
      </c>
      <c r="D30" t="s">
        <v>1155</v>
      </c>
      <c r="E30" t="s">
        <v>1062</v>
      </c>
    </row>
    <row r="31" spans="1:5" x14ac:dyDescent="0.25">
      <c r="A31" t="s">
        <v>1584</v>
      </c>
      <c r="B31" t="s">
        <v>779</v>
      </c>
      <c r="C31" t="s">
        <v>1397</v>
      </c>
      <c r="D31" t="s">
        <v>779</v>
      </c>
      <c r="E31" t="s">
        <v>1153</v>
      </c>
    </row>
    <row r="32" spans="1:5" x14ac:dyDescent="0.25">
      <c r="A32" s="4" t="s">
        <v>1585</v>
      </c>
      <c r="B32" s="4" t="s">
        <v>190</v>
      </c>
      <c r="C32" s="4" t="s">
        <v>190</v>
      </c>
      <c r="D32" s="4" t="s">
        <v>190</v>
      </c>
      <c r="E32" s="4" t="s">
        <v>190</v>
      </c>
    </row>
    <row r="33" spans="1:5" x14ac:dyDescent="0.25">
      <c r="A33" t="s">
        <v>1586</v>
      </c>
      <c r="B33" t="s">
        <v>190</v>
      </c>
      <c r="C33" t="s">
        <v>190</v>
      </c>
      <c r="D33" t="s">
        <v>190</v>
      </c>
      <c r="E33" t="s">
        <v>190</v>
      </c>
    </row>
    <row r="35" spans="1:5" x14ac:dyDescent="0.25">
      <c r="A35" t="s">
        <v>158</v>
      </c>
    </row>
    <row r="36" spans="1:5" x14ac:dyDescent="0.25">
      <c r="A36" t="s">
        <v>159</v>
      </c>
    </row>
    <row r="37" spans="1:5" x14ac:dyDescent="0.25">
      <c r="A37" t="s">
        <v>1597</v>
      </c>
    </row>
    <row r="38" spans="1:5" x14ac:dyDescent="0.25">
      <c r="A38" t="s">
        <v>1587</v>
      </c>
    </row>
    <row r="39" spans="1:5" x14ac:dyDescent="0.25">
      <c r="A39" t="s">
        <v>1598</v>
      </c>
    </row>
    <row r="40" spans="1:5" x14ac:dyDescent="0.25">
      <c r="A40" t="s">
        <v>1588</v>
      </c>
    </row>
    <row r="42" spans="1:5" x14ac:dyDescent="0.25">
      <c r="A42" t="s">
        <v>162</v>
      </c>
    </row>
    <row r="43" spans="1:5" x14ac:dyDescent="0.25">
      <c r="A43" t="s">
        <v>1499</v>
      </c>
    </row>
    <row r="45" spans="1:5" x14ac:dyDescent="0.25">
      <c r="A45" t="s">
        <v>165</v>
      </c>
    </row>
    <row r="46" spans="1:5" x14ac:dyDescent="0.25">
      <c r="A46" t="s">
        <v>1589</v>
      </c>
    </row>
    <row r="47" spans="1:5" x14ac:dyDescent="0.25">
      <c r="A47" t="s">
        <v>1500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  <col min="6" max="6" width="13.140625" customWidth="1"/>
  </cols>
  <sheetData>
    <row r="1" spans="1:6" x14ac:dyDescent="0.25">
      <c r="A1" s="4" t="s">
        <v>56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1550</v>
      </c>
      <c r="B3" t="s">
        <v>934</v>
      </c>
      <c r="C3" t="s">
        <v>1153</v>
      </c>
      <c r="D3" t="s">
        <v>838</v>
      </c>
      <c r="E3" t="s">
        <v>1343</v>
      </c>
    </row>
    <row r="4" spans="1:6" x14ac:dyDescent="0.25">
      <c r="A4" t="s">
        <v>1551</v>
      </c>
      <c r="B4" t="s">
        <v>937</v>
      </c>
      <c r="C4" t="s">
        <v>1599</v>
      </c>
      <c r="D4" t="s">
        <v>1397</v>
      </c>
      <c r="E4" t="s">
        <v>1231</v>
      </c>
    </row>
    <row r="5" spans="1:6" x14ac:dyDescent="0.25">
      <c r="A5" t="s">
        <v>1552</v>
      </c>
      <c r="B5" t="s">
        <v>1579</v>
      </c>
      <c r="C5" t="s">
        <v>293</v>
      </c>
      <c r="D5" t="s">
        <v>1591</v>
      </c>
      <c r="E5" t="s">
        <v>1172</v>
      </c>
    </row>
    <row r="6" spans="1:6" x14ac:dyDescent="0.25">
      <c r="A6" t="s">
        <v>1553</v>
      </c>
      <c r="B6" t="s">
        <v>294</v>
      </c>
      <c r="C6" t="s">
        <v>1343</v>
      </c>
      <c r="D6" t="s">
        <v>1017</v>
      </c>
      <c r="E6" t="s">
        <v>1188</v>
      </c>
    </row>
    <row r="7" spans="1:6" x14ac:dyDescent="0.25">
      <c r="A7" t="s">
        <v>1554</v>
      </c>
      <c r="B7" t="s">
        <v>1200</v>
      </c>
      <c r="C7" t="s">
        <v>1201</v>
      </c>
      <c r="D7" t="s">
        <v>1201</v>
      </c>
      <c r="E7" t="s">
        <v>1565</v>
      </c>
    </row>
    <row r="8" spans="1:6" x14ac:dyDescent="0.25">
      <c r="A8" t="s">
        <v>1555</v>
      </c>
      <c r="B8" t="s">
        <v>1489</v>
      </c>
      <c r="C8" t="s">
        <v>1600</v>
      </c>
      <c r="D8" t="s">
        <v>1601</v>
      </c>
      <c r="E8" t="s">
        <v>1602</v>
      </c>
    </row>
    <row r="9" spans="1:6" x14ac:dyDescent="0.25">
      <c r="A9" t="s">
        <v>1556</v>
      </c>
      <c r="B9" t="s">
        <v>1539</v>
      </c>
      <c r="C9" t="s">
        <v>1383</v>
      </c>
      <c r="D9" t="s">
        <v>1472</v>
      </c>
      <c r="E9" t="s">
        <v>291</v>
      </c>
    </row>
    <row r="10" spans="1:6" x14ac:dyDescent="0.25">
      <c r="A10" t="s">
        <v>1557</v>
      </c>
      <c r="B10" t="s">
        <v>1603</v>
      </c>
      <c r="C10" t="s">
        <v>291</v>
      </c>
      <c r="D10" t="s">
        <v>1389</v>
      </c>
      <c r="E10" t="s">
        <v>1320</v>
      </c>
    </row>
    <row r="11" spans="1:6" x14ac:dyDescent="0.25">
      <c r="A11" t="s">
        <v>1558</v>
      </c>
      <c r="B11" t="s">
        <v>1154</v>
      </c>
      <c r="C11" t="s">
        <v>1275</v>
      </c>
      <c r="D11" t="s">
        <v>890</v>
      </c>
      <c r="E11" t="s">
        <v>1152</v>
      </c>
    </row>
    <row r="12" spans="1:6" x14ac:dyDescent="0.25">
      <c r="A12" t="s">
        <v>1559</v>
      </c>
      <c r="B12" t="s">
        <v>1060</v>
      </c>
      <c r="C12" t="s">
        <v>1166</v>
      </c>
      <c r="D12" t="s">
        <v>937</v>
      </c>
      <c r="E12" t="s">
        <v>1166</v>
      </c>
    </row>
    <row r="13" spans="1:6" x14ac:dyDescent="0.25">
      <c r="A13" t="s">
        <v>1562</v>
      </c>
      <c r="B13" t="s">
        <v>437</v>
      </c>
      <c r="C13" t="s">
        <v>1330</v>
      </c>
      <c r="D13" t="s">
        <v>657</v>
      </c>
      <c r="E13" t="s">
        <v>1323</v>
      </c>
    </row>
    <row r="14" spans="1:6" x14ac:dyDescent="0.25">
      <c r="A14" t="s">
        <v>1563</v>
      </c>
      <c r="B14" t="s">
        <v>1275</v>
      </c>
      <c r="C14" t="s">
        <v>1201</v>
      </c>
      <c r="D14" t="s">
        <v>935</v>
      </c>
      <c r="E14" t="s">
        <v>1596</v>
      </c>
    </row>
    <row r="15" spans="1:6" x14ac:dyDescent="0.25">
      <c r="A15" t="s">
        <v>1564</v>
      </c>
      <c r="B15" t="s">
        <v>1579</v>
      </c>
      <c r="C15" t="s">
        <v>1201</v>
      </c>
      <c r="D15" t="s">
        <v>1592</v>
      </c>
      <c r="E15" t="s">
        <v>1201</v>
      </c>
    </row>
    <row r="16" spans="1:6" x14ac:dyDescent="0.25">
      <c r="A16" t="s">
        <v>1566</v>
      </c>
      <c r="B16" t="s">
        <v>1203</v>
      </c>
      <c r="C16" t="s">
        <v>819</v>
      </c>
      <c r="D16" t="s">
        <v>1203</v>
      </c>
      <c r="E16" t="s">
        <v>820</v>
      </c>
    </row>
    <row r="17" spans="1:5" x14ac:dyDescent="0.25">
      <c r="A17" t="s">
        <v>1567</v>
      </c>
      <c r="B17" t="s">
        <v>1604</v>
      </c>
      <c r="C17" t="s">
        <v>1238</v>
      </c>
      <c r="D17" t="s">
        <v>1605</v>
      </c>
      <c r="E17" t="s">
        <v>1606</v>
      </c>
    </row>
    <row r="18" spans="1:5" x14ac:dyDescent="0.25">
      <c r="A18" t="s">
        <v>1569</v>
      </c>
      <c r="B18" t="s">
        <v>1607</v>
      </c>
      <c r="C18" t="s">
        <v>1445</v>
      </c>
      <c r="D18" t="s">
        <v>1442</v>
      </c>
      <c r="E18" t="s">
        <v>1299</v>
      </c>
    </row>
    <row r="19" spans="1:5" x14ac:dyDescent="0.25">
      <c r="A19" t="s">
        <v>1570</v>
      </c>
      <c r="B19" t="s">
        <v>1199</v>
      </c>
      <c r="C19" t="s">
        <v>1198</v>
      </c>
      <c r="D19" t="s">
        <v>1200</v>
      </c>
      <c r="E19" t="s">
        <v>1210</v>
      </c>
    </row>
    <row r="20" spans="1:5" x14ac:dyDescent="0.25">
      <c r="A20" t="s">
        <v>1571</v>
      </c>
      <c r="B20" t="s">
        <v>1592</v>
      </c>
      <c r="C20" t="s">
        <v>1573</v>
      </c>
      <c r="D20" t="s">
        <v>1579</v>
      </c>
      <c r="E20" t="s">
        <v>1573</v>
      </c>
    </row>
    <row r="21" spans="1:5" x14ac:dyDescent="0.25">
      <c r="A21" t="s">
        <v>1572</v>
      </c>
      <c r="B21" t="s">
        <v>1166</v>
      </c>
      <c r="C21" t="s">
        <v>1573</v>
      </c>
      <c r="D21" t="s">
        <v>1059</v>
      </c>
      <c r="E21" t="s">
        <v>1203</v>
      </c>
    </row>
    <row r="22" spans="1:5" x14ac:dyDescent="0.25">
      <c r="A22" t="s">
        <v>1574</v>
      </c>
      <c r="B22" t="s">
        <v>1210</v>
      </c>
      <c r="C22" t="s">
        <v>1573</v>
      </c>
      <c r="D22" t="s">
        <v>1201</v>
      </c>
      <c r="E22" t="s">
        <v>1203</v>
      </c>
    </row>
    <row r="23" spans="1:5" x14ac:dyDescent="0.25">
      <c r="A23" t="s">
        <v>1575</v>
      </c>
      <c r="B23" t="s">
        <v>1573</v>
      </c>
      <c r="C23" t="s">
        <v>1203</v>
      </c>
      <c r="D23" t="s">
        <v>1592</v>
      </c>
      <c r="E23" t="s">
        <v>1203</v>
      </c>
    </row>
    <row r="24" spans="1:5" x14ac:dyDescent="0.25">
      <c r="A24" t="s">
        <v>1576</v>
      </c>
      <c r="B24" t="s">
        <v>1157</v>
      </c>
      <c r="C24" t="s">
        <v>1203</v>
      </c>
      <c r="D24" t="s">
        <v>1273</v>
      </c>
      <c r="E24" t="s">
        <v>1203</v>
      </c>
    </row>
    <row r="25" spans="1:5" x14ac:dyDescent="0.25">
      <c r="A25" t="s">
        <v>1577</v>
      </c>
      <c r="B25" t="s">
        <v>1200</v>
      </c>
      <c r="C25" t="s">
        <v>1203</v>
      </c>
      <c r="D25" t="s">
        <v>1200</v>
      </c>
      <c r="E25" t="s">
        <v>1203</v>
      </c>
    </row>
    <row r="26" spans="1:5" x14ac:dyDescent="0.25">
      <c r="A26" t="s">
        <v>1578</v>
      </c>
      <c r="B26" t="s">
        <v>1591</v>
      </c>
      <c r="C26" t="s">
        <v>1200</v>
      </c>
      <c r="D26" t="s">
        <v>1394</v>
      </c>
      <c r="E26" t="s">
        <v>1200</v>
      </c>
    </row>
    <row r="27" spans="1:5" x14ac:dyDescent="0.25">
      <c r="A27" t="s">
        <v>1580</v>
      </c>
      <c r="B27" t="s">
        <v>1203</v>
      </c>
      <c r="C27" t="s">
        <v>1203</v>
      </c>
      <c r="D27" t="s">
        <v>1203</v>
      </c>
      <c r="E27" t="s">
        <v>1573</v>
      </c>
    </row>
    <row r="28" spans="1:5" x14ac:dyDescent="0.25">
      <c r="A28" t="s">
        <v>1581</v>
      </c>
      <c r="B28" t="s">
        <v>1343</v>
      </c>
      <c r="C28" t="s">
        <v>1561</v>
      </c>
      <c r="D28" t="s">
        <v>1061</v>
      </c>
      <c r="E28" t="s">
        <v>1211</v>
      </c>
    </row>
    <row r="29" spans="1:5" x14ac:dyDescent="0.25">
      <c r="A29" t="s">
        <v>1582</v>
      </c>
      <c r="B29" t="s">
        <v>1203</v>
      </c>
      <c r="C29" t="s">
        <v>1592</v>
      </c>
      <c r="D29" t="s">
        <v>1203</v>
      </c>
      <c r="E29" t="s">
        <v>1592</v>
      </c>
    </row>
    <row r="30" spans="1:5" x14ac:dyDescent="0.25">
      <c r="A30" t="s">
        <v>1583</v>
      </c>
      <c r="B30" t="s">
        <v>1393</v>
      </c>
      <c r="C30" t="s">
        <v>1019</v>
      </c>
      <c r="D30" t="s">
        <v>1445</v>
      </c>
      <c r="E30" t="s">
        <v>1343</v>
      </c>
    </row>
    <row r="31" spans="1:5" x14ac:dyDescent="0.25">
      <c r="A31" t="s">
        <v>1584</v>
      </c>
      <c r="B31" t="s">
        <v>1157</v>
      </c>
      <c r="C31" t="s">
        <v>820</v>
      </c>
      <c r="D31" t="s">
        <v>1397</v>
      </c>
      <c r="E31" t="s">
        <v>1397</v>
      </c>
    </row>
    <row r="32" spans="1:5" x14ac:dyDescent="0.25">
      <c r="A32" s="4" t="s">
        <v>1585</v>
      </c>
      <c r="B32" s="4" t="s">
        <v>190</v>
      </c>
      <c r="C32" s="4" t="s">
        <v>190</v>
      </c>
      <c r="D32" s="4" t="s">
        <v>190</v>
      </c>
      <c r="E32" s="4" t="s">
        <v>190</v>
      </c>
    </row>
    <row r="33" spans="1:5" x14ac:dyDescent="0.25">
      <c r="A33" t="s">
        <v>1586</v>
      </c>
      <c r="B33" t="s">
        <v>190</v>
      </c>
      <c r="C33" t="s">
        <v>190</v>
      </c>
      <c r="D33" t="s">
        <v>190</v>
      </c>
      <c r="E33" t="s">
        <v>190</v>
      </c>
    </row>
    <row r="35" spans="1:5" x14ac:dyDescent="0.25">
      <c r="A35" t="s">
        <v>158</v>
      </c>
    </row>
    <row r="36" spans="1:5" x14ac:dyDescent="0.25">
      <c r="A36" t="s">
        <v>684</v>
      </c>
    </row>
    <row r="37" spans="1:5" x14ac:dyDescent="0.25">
      <c r="A37" t="s">
        <v>1597</v>
      </c>
    </row>
    <row r="38" spans="1:5" x14ac:dyDescent="0.25">
      <c r="A38" t="s">
        <v>1587</v>
      </c>
    </row>
    <row r="39" spans="1:5" x14ac:dyDescent="0.25">
      <c r="A39" t="s">
        <v>1598</v>
      </c>
    </row>
    <row r="40" spans="1:5" x14ac:dyDescent="0.25">
      <c r="A40" t="s">
        <v>1588</v>
      </c>
    </row>
    <row r="42" spans="1:5" x14ac:dyDescent="0.25">
      <c r="A42" t="s">
        <v>162</v>
      </c>
    </row>
    <row r="43" spans="1:5" x14ac:dyDescent="0.25">
      <c r="A43" t="s">
        <v>1499</v>
      </c>
    </row>
    <row r="45" spans="1:5" x14ac:dyDescent="0.25">
      <c r="A45" t="s">
        <v>165</v>
      </c>
    </row>
    <row r="46" spans="1:5" x14ac:dyDescent="0.25">
      <c r="A46" t="s">
        <v>1589</v>
      </c>
    </row>
    <row r="47" spans="1:5" x14ac:dyDescent="0.25">
      <c r="A47" t="s">
        <v>1500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47"/>
  <sheetViews>
    <sheetView workbookViewId="0"/>
  </sheetViews>
  <sheetFormatPr defaultColWidth="11.42578125" defaultRowHeight="15" x14ac:dyDescent="0.25"/>
  <cols>
    <col min="1" max="1" width="54.7109375" customWidth="1"/>
    <col min="2" max="5" width="22.7109375" customWidth="1"/>
    <col min="6" max="6" width="13.140625" customWidth="1"/>
  </cols>
  <sheetData>
    <row r="1" spans="1:6" x14ac:dyDescent="0.25">
      <c r="A1" s="4" t="s">
        <v>57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1550</v>
      </c>
      <c r="B3" t="s">
        <v>890</v>
      </c>
      <c r="C3" t="s">
        <v>1199</v>
      </c>
      <c r="D3" t="s">
        <v>1311</v>
      </c>
      <c r="E3" t="s">
        <v>1596</v>
      </c>
    </row>
    <row r="4" spans="1:6" x14ac:dyDescent="0.25">
      <c r="A4" t="s">
        <v>1551</v>
      </c>
      <c r="B4" t="s">
        <v>1212</v>
      </c>
      <c r="C4" t="s">
        <v>1486</v>
      </c>
      <c r="D4" t="s">
        <v>1060</v>
      </c>
      <c r="E4" t="s">
        <v>1360</v>
      </c>
    </row>
    <row r="5" spans="1:6" x14ac:dyDescent="0.25">
      <c r="A5" t="s">
        <v>1552</v>
      </c>
      <c r="B5" t="s">
        <v>1203</v>
      </c>
      <c r="C5" t="s">
        <v>1181</v>
      </c>
      <c r="D5" t="s">
        <v>1592</v>
      </c>
      <c r="E5" t="s">
        <v>1316</v>
      </c>
    </row>
    <row r="6" spans="1:6" x14ac:dyDescent="0.25">
      <c r="A6" t="s">
        <v>1553</v>
      </c>
      <c r="B6" t="s">
        <v>1019</v>
      </c>
      <c r="C6" t="s">
        <v>1397</v>
      </c>
      <c r="D6" t="s">
        <v>435</v>
      </c>
      <c r="E6" t="s">
        <v>1060</v>
      </c>
    </row>
    <row r="7" spans="1:6" x14ac:dyDescent="0.25">
      <c r="A7" t="s">
        <v>1554</v>
      </c>
      <c r="B7" t="s">
        <v>1203</v>
      </c>
      <c r="C7" t="s">
        <v>1203</v>
      </c>
      <c r="D7" t="s">
        <v>1199</v>
      </c>
      <c r="E7" t="s">
        <v>1203</v>
      </c>
    </row>
    <row r="8" spans="1:6" x14ac:dyDescent="0.25">
      <c r="A8" t="s">
        <v>1555</v>
      </c>
      <c r="B8" t="s">
        <v>1473</v>
      </c>
      <c r="C8" t="s">
        <v>1142</v>
      </c>
      <c r="D8" t="s">
        <v>1348</v>
      </c>
      <c r="E8" t="s">
        <v>1467</v>
      </c>
    </row>
    <row r="9" spans="1:6" x14ac:dyDescent="0.25">
      <c r="A9" t="s">
        <v>1556</v>
      </c>
      <c r="B9" t="s">
        <v>1532</v>
      </c>
      <c r="C9" t="s">
        <v>1486</v>
      </c>
      <c r="D9" t="s">
        <v>1221</v>
      </c>
      <c r="E9" t="s">
        <v>1228</v>
      </c>
    </row>
    <row r="10" spans="1:6" x14ac:dyDescent="0.25">
      <c r="A10" t="s">
        <v>1557</v>
      </c>
      <c r="B10" t="s">
        <v>1144</v>
      </c>
      <c r="C10" t="s">
        <v>1383</v>
      </c>
      <c r="D10" t="s">
        <v>1240</v>
      </c>
      <c r="E10" t="s">
        <v>1278</v>
      </c>
    </row>
    <row r="11" spans="1:6" x14ac:dyDescent="0.25">
      <c r="A11" t="s">
        <v>1558</v>
      </c>
      <c r="B11" t="s">
        <v>821</v>
      </c>
      <c r="C11" t="s">
        <v>1395</v>
      </c>
      <c r="D11" t="s">
        <v>1561</v>
      </c>
      <c r="E11" t="s">
        <v>1422</v>
      </c>
    </row>
    <row r="12" spans="1:6" x14ac:dyDescent="0.25">
      <c r="A12" t="s">
        <v>1559</v>
      </c>
      <c r="B12" t="s">
        <v>935</v>
      </c>
      <c r="C12" t="s">
        <v>1018</v>
      </c>
      <c r="D12" t="s">
        <v>1059</v>
      </c>
      <c r="E12" t="s">
        <v>1313</v>
      </c>
    </row>
    <row r="13" spans="1:6" x14ac:dyDescent="0.25">
      <c r="A13" t="s">
        <v>1562</v>
      </c>
      <c r="B13" t="s">
        <v>1396</v>
      </c>
      <c r="C13" t="s">
        <v>1166</v>
      </c>
      <c r="D13" t="s">
        <v>1422</v>
      </c>
      <c r="E13" t="s">
        <v>1019</v>
      </c>
    </row>
    <row r="14" spans="1:6" x14ac:dyDescent="0.25">
      <c r="A14" t="s">
        <v>1563</v>
      </c>
      <c r="B14" t="s">
        <v>1396</v>
      </c>
      <c r="C14" t="s">
        <v>1198</v>
      </c>
      <c r="D14" t="s">
        <v>1060</v>
      </c>
      <c r="E14" t="s">
        <v>1596</v>
      </c>
    </row>
    <row r="15" spans="1:6" x14ac:dyDescent="0.25">
      <c r="A15" t="s">
        <v>1564</v>
      </c>
      <c r="B15" t="s">
        <v>1203</v>
      </c>
      <c r="C15" t="s">
        <v>1198</v>
      </c>
      <c r="D15" t="s">
        <v>1203</v>
      </c>
      <c r="E15" t="s">
        <v>1201</v>
      </c>
    </row>
    <row r="16" spans="1:6" x14ac:dyDescent="0.25">
      <c r="A16" t="s">
        <v>1566</v>
      </c>
      <c r="B16" t="s">
        <v>1203</v>
      </c>
      <c r="C16" t="s">
        <v>1199</v>
      </c>
      <c r="D16" t="s">
        <v>1203</v>
      </c>
      <c r="E16" t="s">
        <v>1596</v>
      </c>
    </row>
    <row r="17" spans="1:5" x14ac:dyDescent="0.25">
      <c r="A17" t="s">
        <v>1567</v>
      </c>
      <c r="B17" t="s">
        <v>406</v>
      </c>
      <c r="C17" t="s">
        <v>1227</v>
      </c>
      <c r="D17" t="s">
        <v>409</v>
      </c>
      <c r="E17" t="s">
        <v>1608</v>
      </c>
    </row>
    <row r="18" spans="1:5" x14ac:dyDescent="0.25">
      <c r="A18" t="s">
        <v>1569</v>
      </c>
      <c r="B18" t="s">
        <v>1538</v>
      </c>
      <c r="C18" t="s">
        <v>1330</v>
      </c>
      <c r="D18" t="s">
        <v>1390</v>
      </c>
      <c r="E18" t="s">
        <v>1274</v>
      </c>
    </row>
    <row r="19" spans="1:5" x14ac:dyDescent="0.25">
      <c r="A19" t="s">
        <v>1570</v>
      </c>
      <c r="B19" t="s">
        <v>1203</v>
      </c>
      <c r="C19" t="s">
        <v>1199</v>
      </c>
      <c r="D19" t="s">
        <v>1203</v>
      </c>
      <c r="E19" t="s">
        <v>1579</v>
      </c>
    </row>
    <row r="20" spans="1:5" x14ac:dyDescent="0.25">
      <c r="A20" t="s">
        <v>1571</v>
      </c>
      <c r="B20" t="s">
        <v>1203</v>
      </c>
      <c r="C20" t="s">
        <v>1203</v>
      </c>
      <c r="D20" t="s">
        <v>1203</v>
      </c>
      <c r="E20" t="s">
        <v>1203</v>
      </c>
    </row>
    <row r="21" spans="1:5" x14ac:dyDescent="0.25">
      <c r="A21" t="s">
        <v>1572</v>
      </c>
      <c r="B21" t="s">
        <v>936</v>
      </c>
      <c r="C21" t="s">
        <v>1203</v>
      </c>
      <c r="D21" t="s">
        <v>1062</v>
      </c>
      <c r="E21" t="s">
        <v>1203</v>
      </c>
    </row>
    <row r="22" spans="1:5" x14ac:dyDescent="0.25">
      <c r="A22" t="s">
        <v>1574</v>
      </c>
      <c r="B22" t="s">
        <v>1422</v>
      </c>
      <c r="C22" t="s">
        <v>1203</v>
      </c>
      <c r="D22" t="s">
        <v>1561</v>
      </c>
      <c r="E22" t="s">
        <v>1203</v>
      </c>
    </row>
    <row r="23" spans="1:5" x14ac:dyDescent="0.25">
      <c r="A23" t="s">
        <v>1575</v>
      </c>
      <c r="B23" t="s">
        <v>1579</v>
      </c>
      <c r="C23" t="s">
        <v>1203</v>
      </c>
      <c r="D23" t="s">
        <v>1592</v>
      </c>
      <c r="E23" t="s">
        <v>1203</v>
      </c>
    </row>
    <row r="24" spans="1:5" x14ac:dyDescent="0.25">
      <c r="A24" t="s">
        <v>1576</v>
      </c>
      <c r="B24" t="s">
        <v>821</v>
      </c>
      <c r="C24" t="s">
        <v>1203</v>
      </c>
      <c r="D24" t="s">
        <v>1395</v>
      </c>
      <c r="E24" t="s">
        <v>1203</v>
      </c>
    </row>
    <row r="25" spans="1:5" x14ac:dyDescent="0.25">
      <c r="A25" t="s">
        <v>1577</v>
      </c>
      <c r="B25" t="s">
        <v>1203</v>
      </c>
      <c r="C25" t="s">
        <v>1203</v>
      </c>
      <c r="D25" t="s">
        <v>1592</v>
      </c>
      <c r="E25" t="s">
        <v>1203</v>
      </c>
    </row>
    <row r="26" spans="1:5" x14ac:dyDescent="0.25">
      <c r="A26" t="s">
        <v>1578</v>
      </c>
      <c r="B26" t="s">
        <v>1565</v>
      </c>
      <c r="C26" t="s">
        <v>1203</v>
      </c>
      <c r="D26" t="s">
        <v>1394</v>
      </c>
      <c r="E26" t="s">
        <v>1203</v>
      </c>
    </row>
    <row r="27" spans="1:5" x14ac:dyDescent="0.25">
      <c r="A27" t="s">
        <v>1580</v>
      </c>
      <c r="B27" t="s">
        <v>1203</v>
      </c>
      <c r="C27" t="s">
        <v>1203</v>
      </c>
      <c r="D27" t="s">
        <v>1203</v>
      </c>
      <c r="E27" t="s">
        <v>1203</v>
      </c>
    </row>
    <row r="28" spans="1:5" x14ac:dyDescent="0.25">
      <c r="A28" t="s">
        <v>1581</v>
      </c>
      <c r="B28" t="s">
        <v>819</v>
      </c>
      <c r="C28" t="s">
        <v>1561</v>
      </c>
      <c r="D28" t="s">
        <v>1395</v>
      </c>
      <c r="E28" t="s">
        <v>1422</v>
      </c>
    </row>
    <row r="29" spans="1:5" x14ac:dyDescent="0.25">
      <c r="A29" t="s">
        <v>1582</v>
      </c>
      <c r="B29" t="s">
        <v>1203</v>
      </c>
      <c r="C29" t="s">
        <v>1203</v>
      </c>
      <c r="D29" t="s">
        <v>1203</v>
      </c>
      <c r="E29" t="s">
        <v>1203</v>
      </c>
    </row>
    <row r="30" spans="1:5" x14ac:dyDescent="0.25">
      <c r="A30" t="s">
        <v>1583</v>
      </c>
      <c r="B30" t="s">
        <v>950</v>
      </c>
      <c r="C30" t="s">
        <v>1015</v>
      </c>
      <c r="D30" t="s">
        <v>1414</v>
      </c>
      <c r="E30" t="s">
        <v>1311</v>
      </c>
    </row>
    <row r="31" spans="1:5" x14ac:dyDescent="0.25">
      <c r="A31" t="s">
        <v>1584</v>
      </c>
      <c r="B31" t="s">
        <v>1153</v>
      </c>
      <c r="C31" t="s">
        <v>1561</v>
      </c>
      <c r="D31" t="s">
        <v>1561</v>
      </c>
      <c r="E31" t="s">
        <v>1198</v>
      </c>
    </row>
    <row r="32" spans="1:5" x14ac:dyDescent="0.25">
      <c r="A32" s="4" t="s">
        <v>1585</v>
      </c>
      <c r="B32" s="4" t="s">
        <v>190</v>
      </c>
      <c r="C32" s="4" t="s">
        <v>190</v>
      </c>
      <c r="D32" s="4" t="s">
        <v>190</v>
      </c>
      <c r="E32" s="4" t="s">
        <v>190</v>
      </c>
    </row>
    <row r="33" spans="1:5" x14ac:dyDescent="0.25">
      <c r="A33" t="s">
        <v>1586</v>
      </c>
      <c r="B33" t="s">
        <v>190</v>
      </c>
      <c r="C33" t="s">
        <v>190</v>
      </c>
      <c r="D33" t="s">
        <v>190</v>
      </c>
      <c r="E33" t="s">
        <v>190</v>
      </c>
    </row>
    <row r="35" spans="1:5" x14ac:dyDescent="0.25">
      <c r="A35" t="s">
        <v>158</v>
      </c>
    </row>
    <row r="36" spans="1:5" x14ac:dyDescent="0.25">
      <c r="A36" t="s">
        <v>693</v>
      </c>
    </row>
    <row r="37" spans="1:5" x14ac:dyDescent="0.25">
      <c r="A37" t="s">
        <v>1597</v>
      </c>
    </row>
    <row r="38" spans="1:5" x14ac:dyDescent="0.25">
      <c r="A38" t="s">
        <v>1587</v>
      </c>
    </row>
    <row r="39" spans="1:5" x14ac:dyDescent="0.25">
      <c r="A39" t="s">
        <v>1598</v>
      </c>
    </row>
    <row r="40" spans="1:5" x14ac:dyDescent="0.25">
      <c r="A40" t="s">
        <v>1588</v>
      </c>
    </row>
    <row r="42" spans="1:5" x14ac:dyDescent="0.25">
      <c r="A42" t="s">
        <v>162</v>
      </c>
    </row>
    <row r="43" spans="1:5" x14ac:dyDescent="0.25">
      <c r="A43" t="s">
        <v>1499</v>
      </c>
    </row>
    <row r="45" spans="1:5" x14ac:dyDescent="0.25">
      <c r="A45" t="s">
        <v>165</v>
      </c>
    </row>
    <row r="46" spans="1:5" x14ac:dyDescent="0.25">
      <c r="A46" t="s">
        <v>1589</v>
      </c>
    </row>
    <row r="47" spans="1:5" x14ac:dyDescent="0.25">
      <c r="A47" t="s">
        <v>1500</v>
      </c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60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59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446</v>
      </c>
      <c r="B3" t="s">
        <v>447</v>
      </c>
      <c r="C3" t="s">
        <v>448</v>
      </c>
      <c r="D3" t="s">
        <v>1609</v>
      </c>
      <c r="E3" t="s">
        <v>1610</v>
      </c>
    </row>
    <row r="4" spans="1:6" x14ac:dyDescent="0.25">
      <c r="A4" t="s">
        <v>449</v>
      </c>
      <c r="B4" t="s">
        <v>450</v>
      </c>
      <c r="C4" t="s">
        <v>451</v>
      </c>
      <c r="D4" t="s">
        <v>1611</v>
      </c>
      <c r="E4" t="s">
        <v>1612</v>
      </c>
    </row>
    <row r="5" spans="1:6" x14ac:dyDescent="0.25">
      <c r="A5" t="s">
        <v>452</v>
      </c>
      <c r="B5" t="s">
        <v>453</v>
      </c>
      <c r="C5" t="s">
        <v>454</v>
      </c>
      <c r="D5" t="s">
        <v>1613</v>
      </c>
      <c r="E5" t="s">
        <v>1614</v>
      </c>
    </row>
    <row r="6" spans="1:6" x14ac:dyDescent="0.25">
      <c r="A6" t="s">
        <v>455</v>
      </c>
      <c r="B6" t="s">
        <v>456</v>
      </c>
      <c r="C6" t="s">
        <v>457</v>
      </c>
      <c r="D6" t="s">
        <v>1615</v>
      </c>
      <c r="E6" t="s">
        <v>1616</v>
      </c>
    </row>
    <row r="7" spans="1:6" x14ac:dyDescent="0.25">
      <c r="A7" t="s">
        <v>458</v>
      </c>
      <c r="B7" t="s">
        <v>459</v>
      </c>
      <c r="C7" t="s">
        <v>460</v>
      </c>
      <c r="D7" t="s">
        <v>1617</v>
      </c>
      <c r="E7" t="s">
        <v>1618</v>
      </c>
    </row>
    <row r="8" spans="1:6" x14ac:dyDescent="0.25">
      <c r="A8" t="s">
        <v>461</v>
      </c>
      <c r="B8" t="s">
        <v>462</v>
      </c>
      <c r="C8" t="s">
        <v>463</v>
      </c>
      <c r="D8" t="s">
        <v>1619</v>
      </c>
      <c r="E8" t="s">
        <v>1620</v>
      </c>
    </row>
    <row r="9" spans="1:6" x14ac:dyDescent="0.25">
      <c r="A9" t="s">
        <v>464</v>
      </c>
      <c r="B9" t="s">
        <v>465</v>
      </c>
      <c r="C9" t="s">
        <v>466</v>
      </c>
      <c r="D9" t="s">
        <v>1621</v>
      </c>
      <c r="E9" t="s">
        <v>1622</v>
      </c>
    </row>
    <row r="10" spans="1:6" x14ac:dyDescent="0.25">
      <c r="A10" t="s">
        <v>467</v>
      </c>
      <c r="B10" t="s">
        <v>468</v>
      </c>
      <c r="C10" t="s">
        <v>469</v>
      </c>
      <c r="D10" t="s">
        <v>1623</v>
      </c>
      <c r="E10" t="s">
        <v>1624</v>
      </c>
    </row>
    <row r="11" spans="1:6" x14ac:dyDescent="0.25">
      <c r="A11" t="s">
        <v>470</v>
      </c>
      <c r="B11" t="s">
        <v>471</v>
      </c>
      <c r="C11" t="s">
        <v>472</v>
      </c>
      <c r="D11" t="s">
        <v>1625</v>
      </c>
      <c r="E11" t="s">
        <v>1626</v>
      </c>
    </row>
    <row r="12" spans="1:6" x14ac:dyDescent="0.25">
      <c r="A12" t="s">
        <v>473</v>
      </c>
      <c r="B12" t="s">
        <v>474</v>
      </c>
      <c r="C12" t="s">
        <v>475</v>
      </c>
      <c r="D12" t="s">
        <v>1627</v>
      </c>
      <c r="E12" t="s">
        <v>1628</v>
      </c>
    </row>
    <row r="13" spans="1:6" x14ac:dyDescent="0.25">
      <c r="A13" t="s">
        <v>476</v>
      </c>
      <c r="B13" t="s">
        <v>477</v>
      </c>
      <c r="C13" t="s">
        <v>478</v>
      </c>
      <c r="D13" t="s">
        <v>1629</v>
      </c>
      <c r="E13" t="s">
        <v>1630</v>
      </c>
    </row>
    <row r="14" spans="1:6" x14ac:dyDescent="0.25">
      <c r="A14" t="s">
        <v>479</v>
      </c>
      <c r="B14" t="s">
        <v>480</v>
      </c>
      <c r="C14" t="s">
        <v>481</v>
      </c>
      <c r="D14" t="s">
        <v>1631</v>
      </c>
      <c r="E14" t="s">
        <v>1632</v>
      </c>
    </row>
    <row r="15" spans="1:6" x14ac:dyDescent="0.25">
      <c r="A15" t="s">
        <v>482</v>
      </c>
      <c r="B15" t="s">
        <v>483</v>
      </c>
      <c r="C15" t="s">
        <v>484</v>
      </c>
      <c r="D15" t="s">
        <v>1633</v>
      </c>
      <c r="E15" t="s">
        <v>1634</v>
      </c>
    </row>
    <row r="16" spans="1:6" x14ac:dyDescent="0.25">
      <c r="A16" t="s">
        <v>485</v>
      </c>
      <c r="B16" t="s">
        <v>486</v>
      </c>
      <c r="C16" t="s">
        <v>487</v>
      </c>
      <c r="D16" t="s">
        <v>1635</v>
      </c>
      <c r="E16" t="s">
        <v>1636</v>
      </c>
    </row>
    <row r="17" spans="1:5" x14ac:dyDescent="0.25">
      <c r="A17" t="s">
        <v>488</v>
      </c>
      <c r="B17" t="s">
        <v>489</v>
      </c>
      <c r="C17" t="s">
        <v>490</v>
      </c>
      <c r="D17" t="s">
        <v>1637</v>
      </c>
      <c r="E17" t="s">
        <v>1638</v>
      </c>
    </row>
    <row r="18" spans="1:5" x14ac:dyDescent="0.25">
      <c r="A18" t="s">
        <v>491</v>
      </c>
      <c r="B18" t="s">
        <v>492</v>
      </c>
      <c r="C18" t="s">
        <v>493</v>
      </c>
      <c r="D18" t="s">
        <v>1639</v>
      </c>
      <c r="E18" t="s">
        <v>1640</v>
      </c>
    </row>
    <row r="19" spans="1:5" x14ac:dyDescent="0.25">
      <c r="A19" t="s">
        <v>494</v>
      </c>
      <c r="B19" t="s">
        <v>495</v>
      </c>
      <c r="C19" t="s">
        <v>496</v>
      </c>
      <c r="D19" t="s">
        <v>1641</v>
      </c>
      <c r="E19" t="s">
        <v>1642</v>
      </c>
    </row>
    <row r="20" spans="1:5" x14ac:dyDescent="0.25">
      <c r="A20" t="s">
        <v>497</v>
      </c>
      <c r="B20" t="s">
        <v>498</v>
      </c>
      <c r="C20" t="s">
        <v>499</v>
      </c>
      <c r="D20" t="s">
        <v>1643</v>
      </c>
      <c r="E20" t="s">
        <v>1644</v>
      </c>
    </row>
    <row r="21" spans="1:5" x14ac:dyDescent="0.25">
      <c r="A21" t="s">
        <v>500</v>
      </c>
      <c r="B21" t="s">
        <v>501</v>
      </c>
      <c r="C21" t="s">
        <v>502</v>
      </c>
      <c r="D21" t="s">
        <v>1645</v>
      </c>
      <c r="E21" t="s">
        <v>1646</v>
      </c>
    </row>
    <row r="22" spans="1:5" x14ac:dyDescent="0.25">
      <c r="A22" t="s">
        <v>503</v>
      </c>
      <c r="B22" t="s">
        <v>504</v>
      </c>
      <c r="C22" t="s">
        <v>505</v>
      </c>
      <c r="D22" t="s">
        <v>1647</v>
      </c>
      <c r="E22" t="s">
        <v>1648</v>
      </c>
    </row>
    <row r="23" spans="1:5" x14ac:dyDescent="0.25">
      <c r="A23" t="s">
        <v>506</v>
      </c>
      <c r="B23" t="s">
        <v>507</v>
      </c>
      <c r="C23" t="s">
        <v>508</v>
      </c>
      <c r="D23" t="s">
        <v>1649</v>
      </c>
      <c r="E23" t="s">
        <v>1650</v>
      </c>
    </row>
    <row r="24" spans="1:5" x14ac:dyDescent="0.25">
      <c r="A24" t="s">
        <v>509</v>
      </c>
      <c r="B24" t="s">
        <v>510</v>
      </c>
      <c r="C24" t="s">
        <v>511</v>
      </c>
      <c r="D24" t="s">
        <v>1651</v>
      </c>
      <c r="E24" t="s">
        <v>1652</v>
      </c>
    </row>
    <row r="25" spans="1:5" x14ac:dyDescent="0.25">
      <c r="A25" t="s">
        <v>512</v>
      </c>
      <c r="B25" t="s">
        <v>513</v>
      </c>
      <c r="C25" t="s">
        <v>514</v>
      </c>
      <c r="D25" t="s">
        <v>1653</v>
      </c>
      <c r="E25" t="s">
        <v>1654</v>
      </c>
    </row>
    <row r="26" spans="1:5" x14ac:dyDescent="0.25">
      <c r="A26" t="s">
        <v>515</v>
      </c>
      <c r="B26" t="s">
        <v>516</v>
      </c>
      <c r="C26" t="s">
        <v>517</v>
      </c>
      <c r="D26" t="s">
        <v>1655</v>
      </c>
      <c r="E26" t="s">
        <v>1656</v>
      </c>
    </row>
    <row r="27" spans="1:5" x14ac:dyDescent="0.25">
      <c r="A27" t="s">
        <v>518</v>
      </c>
      <c r="B27" t="s">
        <v>519</v>
      </c>
      <c r="C27" t="s">
        <v>520</v>
      </c>
      <c r="D27" t="s">
        <v>1657</v>
      </c>
      <c r="E27" t="s">
        <v>1658</v>
      </c>
    </row>
    <row r="28" spans="1:5" x14ac:dyDescent="0.25">
      <c r="A28" t="s">
        <v>521</v>
      </c>
      <c r="B28" t="s">
        <v>522</v>
      </c>
      <c r="C28" t="s">
        <v>523</v>
      </c>
      <c r="D28" t="s">
        <v>1659</v>
      </c>
      <c r="E28" t="s">
        <v>1660</v>
      </c>
    </row>
    <row r="29" spans="1:5" x14ac:dyDescent="0.25">
      <c r="A29" t="s">
        <v>524</v>
      </c>
      <c r="B29" t="s">
        <v>525</v>
      </c>
      <c r="C29" t="s">
        <v>526</v>
      </c>
      <c r="D29" t="s">
        <v>1661</v>
      </c>
      <c r="E29" t="s">
        <v>1662</v>
      </c>
    </row>
    <row r="30" spans="1:5" x14ac:dyDescent="0.25">
      <c r="A30" t="s">
        <v>527</v>
      </c>
      <c r="B30" t="s">
        <v>528</v>
      </c>
      <c r="C30" t="s">
        <v>529</v>
      </c>
      <c r="D30" t="s">
        <v>1663</v>
      </c>
      <c r="E30" t="s">
        <v>1664</v>
      </c>
    </row>
    <row r="31" spans="1:5" x14ac:dyDescent="0.25">
      <c r="A31" t="s">
        <v>530</v>
      </c>
      <c r="B31" t="s">
        <v>531</v>
      </c>
      <c r="C31" t="s">
        <v>532</v>
      </c>
      <c r="D31" t="s">
        <v>1665</v>
      </c>
      <c r="E31" t="s">
        <v>1666</v>
      </c>
    </row>
    <row r="32" spans="1:5" x14ac:dyDescent="0.25">
      <c r="A32" t="s">
        <v>533</v>
      </c>
      <c r="B32" t="s">
        <v>534</v>
      </c>
      <c r="C32" t="s">
        <v>535</v>
      </c>
      <c r="D32" t="s">
        <v>1667</v>
      </c>
      <c r="E32" t="s">
        <v>1668</v>
      </c>
    </row>
    <row r="33" spans="1:5" x14ac:dyDescent="0.25">
      <c r="A33" t="s">
        <v>536</v>
      </c>
      <c r="B33" t="s">
        <v>202</v>
      </c>
      <c r="C33" t="s">
        <v>202</v>
      </c>
      <c r="D33" t="s">
        <v>202</v>
      </c>
      <c r="E33" t="s">
        <v>202</v>
      </c>
    </row>
    <row r="34" spans="1:5" x14ac:dyDescent="0.25">
      <c r="A34" t="s">
        <v>537</v>
      </c>
      <c r="B34" t="s">
        <v>538</v>
      </c>
      <c r="C34" t="s">
        <v>539</v>
      </c>
      <c r="D34" t="s">
        <v>1669</v>
      </c>
      <c r="E34" t="s">
        <v>1670</v>
      </c>
    </row>
    <row r="35" spans="1:5" x14ac:dyDescent="0.25">
      <c r="A35" t="s">
        <v>540</v>
      </c>
      <c r="B35" t="s">
        <v>541</v>
      </c>
      <c r="C35" t="s">
        <v>542</v>
      </c>
      <c r="D35" t="s">
        <v>1671</v>
      </c>
      <c r="E35" t="s">
        <v>1672</v>
      </c>
    </row>
    <row r="36" spans="1:5" x14ac:dyDescent="0.25">
      <c r="A36" t="s">
        <v>543</v>
      </c>
      <c r="B36" t="s">
        <v>544</v>
      </c>
      <c r="C36" t="s">
        <v>545</v>
      </c>
      <c r="D36" t="s">
        <v>1673</v>
      </c>
      <c r="E36" t="s">
        <v>1674</v>
      </c>
    </row>
    <row r="37" spans="1:5" x14ac:dyDescent="0.25">
      <c r="A37" t="s">
        <v>546</v>
      </c>
      <c r="B37" t="s">
        <v>547</v>
      </c>
      <c r="C37" t="s">
        <v>548</v>
      </c>
      <c r="D37" t="s">
        <v>1675</v>
      </c>
      <c r="E37" t="s">
        <v>1676</v>
      </c>
    </row>
    <row r="38" spans="1:5" x14ac:dyDescent="0.25">
      <c r="A38" t="s">
        <v>549</v>
      </c>
      <c r="B38" t="s">
        <v>550</v>
      </c>
      <c r="C38" t="s">
        <v>551</v>
      </c>
      <c r="D38" t="s">
        <v>1677</v>
      </c>
      <c r="E38" t="s">
        <v>1678</v>
      </c>
    </row>
    <row r="39" spans="1:5" x14ac:dyDescent="0.25">
      <c r="A39" t="s">
        <v>552</v>
      </c>
      <c r="B39" t="s">
        <v>553</v>
      </c>
      <c r="C39" t="s">
        <v>554</v>
      </c>
      <c r="D39" t="s">
        <v>1679</v>
      </c>
      <c r="E39" t="s">
        <v>1680</v>
      </c>
    </row>
    <row r="40" spans="1:5" x14ac:dyDescent="0.25">
      <c r="A40" t="s">
        <v>555</v>
      </c>
      <c r="B40" t="s">
        <v>556</v>
      </c>
      <c r="C40" t="s">
        <v>557</v>
      </c>
      <c r="D40" t="s">
        <v>1681</v>
      </c>
      <c r="E40" t="s">
        <v>1682</v>
      </c>
    </row>
    <row r="41" spans="1:5" x14ac:dyDescent="0.25">
      <c r="A41" t="s">
        <v>558</v>
      </c>
      <c r="B41" t="s">
        <v>559</v>
      </c>
      <c r="C41" t="s">
        <v>560</v>
      </c>
      <c r="D41" t="s">
        <v>1683</v>
      </c>
      <c r="E41" t="s">
        <v>1684</v>
      </c>
    </row>
    <row r="42" spans="1:5" x14ac:dyDescent="0.25">
      <c r="A42" t="s">
        <v>561</v>
      </c>
      <c r="B42" t="s">
        <v>562</v>
      </c>
      <c r="C42" t="s">
        <v>563</v>
      </c>
      <c r="D42" t="s">
        <v>1685</v>
      </c>
      <c r="E42" t="s">
        <v>1686</v>
      </c>
    </row>
    <row r="43" spans="1:5" x14ac:dyDescent="0.25">
      <c r="A43" t="s">
        <v>564</v>
      </c>
      <c r="B43" t="s">
        <v>565</v>
      </c>
      <c r="C43" t="s">
        <v>566</v>
      </c>
      <c r="D43" t="s">
        <v>1687</v>
      </c>
      <c r="E43" t="s">
        <v>1688</v>
      </c>
    </row>
    <row r="44" spans="1:5" x14ac:dyDescent="0.25">
      <c r="A44" s="4" t="s">
        <v>567</v>
      </c>
      <c r="B44" s="4" t="s">
        <v>568</v>
      </c>
      <c r="C44" s="4" t="s">
        <v>569</v>
      </c>
      <c r="D44" s="4" t="s">
        <v>1689</v>
      </c>
      <c r="E44" s="4" t="s">
        <v>1690</v>
      </c>
    </row>
    <row r="45" spans="1:5" x14ac:dyDescent="0.25">
      <c r="A45" t="s">
        <v>290</v>
      </c>
      <c r="B45" t="s">
        <v>570</v>
      </c>
      <c r="C45" t="s">
        <v>571</v>
      </c>
      <c r="D45" t="s">
        <v>1018</v>
      </c>
      <c r="E45" t="s">
        <v>820</v>
      </c>
    </row>
    <row r="47" spans="1:5" x14ac:dyDescent="0.25">
      <c r="A47" t="s">
        <v>158</v>
      </c>
    </row>
    <row r="48" spans="1:5" x14ac:dyDescent="0.25">
      <c r="A48" t="s">
        <v>1691</v>
      </c>
    </row>
    <row r="49" spans="1:1" x14ac:dyDescent="0.25">
      <c r="A49" t="s">
        <v>298</v>
      </c>
    </row>
    <row r="50" spans="1:1" x14ac:dyDescent="0.25">
      <c r="A50" t="s">
        <v>299</v>
      </c>
    </row>
    <row r="51" spans="1:1" x14ac:dyDescent="0.25">
      <c r="A51" t="s">
        <v>783</v>
      </c>
    </row>
    <row r="52" spans="1:1" x14ac:dyDescent="0.25">
      <c r="A52" t="s">
        <v>784</v>
      </c>
    </row>
    <row r="54" spans="1:1" x14ac:dyDescent="0.25">
      <c r="A54" t="s">
        <v>162</v>
      </c>
    </row>
    <row r="55" spans="1:1" x14ac:dyDescent="0.25">
      <c r="A55" t="s">
        <v>302</v>
      </c>
    </row>
    <row r="56" spans="1:1" x14ac:dyDescent="0.25">
      <c r="A56" t="s">
        <v>668</v>
      </c>
    </row>
    <row r="58" spans="1:1" x14ac:dyDescent="0.25">
      <c r="A58" t="s">
        <v>165</v>
      </c>
    </row>
    <row r="59" spans="1:1" x14ac:dyDescent="0.25">
      <c r="A59" t="s">
        <v>574</v>
      </c>
    </row>
    <row r="60" spans="1:1" x14ac:dyDescent="0.25">
      <c r="A60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0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60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446</v>
      </c>
      <c r="B3" t="s">
        <v>1692</v>
      </c>
      <c r="C3" t="s">
        <v>1693</v>
      </c>
      <c r="D3" t="s">
        <v>1694</v>
      </c>
      <c r="E3" t="s">
        <v>1695</v>
      </c>
    </row>
    <row r="4" spans="1:6" x14ac:dyDescent="0.25">
      <c r="A4" t="s">
        <v>449</v>
      </c>
      <c r="B4" t="s">
        <v>1696</v>
      </c>
      <c r="C4" t="s">
        <v>1697</v>
      </c>
      <c r="D4" t="s">
        <v>1698</v>
      </c>
      <c r="E4" t="s">
        <v>1699</v>
      </c>
    </row>
    <row r="5" spans="1:6" x14ac:dyDescent="0.25">
      <c r="A5" t="s">
        <v>452</v>
      </c>
      <c r="B5" t="s">
        <v>1700</v>
      </c>
      <c r="C5" t="s">
        <v>1701</v>
      </c>
      <c r="D5" t="s">
        <v>1702</v>
      </c>
      <c r="E5" t="s">
        <v>1703</v>
      </c>
    </row>
    <row r="6" spans="1:6" x14ac:dyDescent="0.25">
      <c r="A6" t="s">
        <v>455</v>
      </c>
      <c r="B6" t="s">
        <v>1704</v>
      </c>
      <c r="C6" t="s">
        <v>1705</v>
      </c>
      <c r="D6" t="s">
        <v>1706</v>
      </c>
      <c r="E6" t="s">
        <v>1707</v>
      </c>
    </row>
    <row r="7" spans="1:6" x14ac:dyDescent="0.25">
      <c r="A7" t="s">
        <v>458</v>
      </c>
      <c r="B7" t="s">
        <v>1708</v>
      </c>
      <c r="C7" t="s">
        <v>1709</v>
      </c>
      <c r="D7" t="s">
        <v>1710</v>
      </c>
      <c r="E7" t="s">
        <v>1711</v>
      </c>
    </row>
    <row r="8" spans="1:6" x14ac:dyDescent="0.25">
      <c r="A8" t="s">
        <v>461</v>
      </c>
      <c r="B8" t="s">
        <v>1712</v>
      </c>
      <c r="C8" t="s">
        <v>1713</v>
      </c>
      <c r="D8" t="s">
        <v>1714</v>
      </c>
      <c r="E8" t="s">
        <v>1715</v>
      </c>
    </row>
    <row r="9" spans="1:6" x14ac:dyDescent="0.25">
      <c r="A9" t="s">
        <v>464</v>
      </c>
      <c r="B9" t="s">
        <v>1716</v>
      </c>
      <c r="C9" t="s">
        <v>1717</v>
      </c>
      <c r="D9" t="s">
        <v>1718</v>
      </c>
      <c r="E9" t="s">
        <v>1719</v>
      </c>
    </row>
    <row r="10" spans="1:6" x14ac:dyDescent="0.25">
      <c r="A10" t="s">
        <v>467</v>
      </c>
      <c r="B10" t="s">
        <v>1720</v>
      </c>
      <c r="C10" t="s">
        <v>1721</v>
      </c>
      <c r="D10" t="s">
        <v>1722</v>
      </c>
      <c r="E10" t="s">
        <v>1723</v>
      </c>
    </row>
    <row r="11" spans="1:6" x14ac:dyDescent="0.25">
      <c r="A11" t="s">
        <v>470</v>
      </c>
      <c r="B11" t="s">
        <v>1724</v>
      </c>
      <c r="C11" t="s">
        <v>1725</v>
      </c>
      <c r="D11" t="s">
        <v>1726</v>
      </c>
      <c r="E11" t="s">
        <v>1727</v>
      </c>
    </row>
    <row r="12" spans="1:6" x14ac:dyDescent="0.25">
      <c r="A12" t="s">
        <v>473</v>
      </c>
      <c r="B12" t="s">
        <v>1728</v>
      </c>
      <c r="C12" t="s">
        <v>1729</v>
      </c>
      <c r="D12" t="s">
        <v>1730</v>
      </c>
      <c r="E12" t="s">
        <v>1731</v>
      </c>
    </row>
    <row r="13" spans="1:6" x14ac:dyDescent="0.25">
      <c r="A13" t="s">
        <v>476</v>
      </c>
      <c r="B13" t="s">
        <v>1732</v>
      </c>
      <c r="C13" t="s">
        <v>1733</v>
      </c>
      <c r="D13" t="s">
        <v>1734</v>
      </c>
      <c r="E13" t="s">
        <v>1735</v>
      </c>
    </row>
    <row r="14" spans="1:6" x14ac:dyDescent="0.25">
      <c r="A14" t="s">
        <v>479</v>
      </c>
      <c r="B14" t="s">
        <v>1736</v>
      </c>
      <c r="C14" t="s">
        <v>1737</v>
      </c>
      <c r="D14" t="s">
        <v>1738</v>
      </c>
      <c r="E14" t="s">
        <v>1739</v>
      </c>
    </row>
    <row r="15" spans="1:6" x14ac:dyDescent="0.25">
      <c r="A15" t="s">
        <v>482</v>
      </c>
      <c r="B15" t="s">
        <v>1740</v>
      </c>
      <c r="C15" t="s">
        <v>1741</v>
      </c>
      <c r="D15" t="s">
        <v>1742</v>
      </c>
      <c r="E15" t="s">
        <v>1743</v>
      </c>
    </row>
    <row r="16" spans="1:6" x14ac:dyDescent="0.25">
      <c r="A16" t="s">
        <v>485</v>
      </c>
      <c r="B16" t="s">
        <v>1744</v>
      </c>
      <c r="C16" t="s">
        <v>1745</v>
      </c>
      <c r="D16" t="s">
        <v>1746</v>
      </c>
      <c r="E16" t="s">
        <v>1747</v>
      </c>
    </row>
    <row r="17" spans="1:5" x14ac:dyDescent="0.25">
      <c r="A17" t="s">
        <v>488</v>
      </c>
      <c r="B17" t="s">
        <v>1748</v>
      </c>
      <c r="C17" t="s">
        <v>1749</v>
      </c>
      <c r="D17" t="s">
        <v>1750</v>
      </c>
      <c r="E17" t="s">
        <v>1751</v>
      </c>
    </row>
    <row r="18" spans="1:5" x14ac:dyDescent="0.25">
      <c r="A18" t="s">
        <v>491</v>
      </c>
      <c r="B18" t="s">
        <v>1752</v>
      </c>
      <c r="C18" t="s">
        <v>1753</v>
      </c>
      <c r="D18" t="s">
        <v>1754</v>
      </c>
      <c r="E18" t="s">
        <v>1755</v>
      </c>
    </row>
    <row r="19" spans="1:5" x14ac:dyDescent="0.25">
      <c r="A19" t="s">
        <v>494</v>
      </c>
      <c r="B19" t="s">
        <v>1756</v>
      </c>
      <c r="C19" t="s">
        <v>1757</v>
      </c>
      <c r="D19" t="s">
        <v>1758</v>
      </c>
      <c r="E19" t="s">
        <v>1759</v>
      </c>
    </row>
    <row r="20" spans="1:5" x14ac:dyDescent="0.25">
      <c r="A20" t="s">
        <v>497</v>
      </c>
      <c r="B20" t="s">
        <v>1760</v>
      </c>
      <c r="C20" t="s">
        <v>1761</v>
      </c>
      <c r="D20" t="s">
        <v>1762</v>
      </c>
      <c r="E20" t="s">
        <v>1763</v>
      </c>
    </row>
    <row r="21" spans="1:5" x14ac:dyDescent="0.25">
      <c r="A21" t="s">
        <v>500</v>
      </c>
      <c r="B21" t="s">
        <v>1764</v>
      </c>
      <c r="C21" t="s">
        <v>1765</v>
      </c>
      <c r="D21" t="s">
        <v>1766</v>
      </c>
      <c r="E21" t="s">
        <v>1767</v>
      </c>
    </row>
    <row r="22" spans="1:5" x14ac:dyDescent="0.25">
      <c r="A22" t="s">
        <v>503</v>
      </c>
      <c r="B22" t="s">
        <v>1768</v>
      </c>
      <c r="C22" t="s">
        <v>1769</v>
      </c>
      <c r="D22" t="s">
        <v>1770</v>
      </c>
      <c r="E22" t="s">
        <v>1771</v>
      </c>
    </row>
    <row r="23" spans="1:5" x14ac:dyDescent="0.25">
      <c r="A23" t="s">
        <v>506</v>
      </c>
      <c r="B23" t="s">
        <v>1772</v>
      </c>
      <c r="C23" t="s">
        <v>1630</v>
      </c>
      <c r="D23" t="s">
        <v>1773</v>
      </c>
      <c r="E23" t="s">
        <v>1774</v>
      </c>
    </row>
    <row r="24" spans="1:5" x14ac:dyDescent="0.25">
      <c r="A24" t="s">
        <v>509</v>
      </c>
      <c r="B24" t="s">
        <v>1775</v>
      </c>
      <c r="C24" t="s">
        <v>1776</v>
      </c>
      <c r="D24" t="s">
        <v>1777</v>
      </c>
      <c r="E24" t="s">
        <v>1778</v>
      </c>
    </row>
    <row r="25" spans="1:5" x14ac:dyDescent="0.25">
      <c r="A25" t="s">
        <v>512</v>
      </c>
      <c r="B25" t="s">
        <v>1779</v>
      </c>
      <c r="C25" t="s">
        <v>1780</v>
      </c>
      <c r="D25" t="s">
        <v>1781</v>
      </c>
      <c r="E25" t="s">
        <v>1782</v>
      </c>
    </row>
    <row r="26" spans="1:5" x14ac:dyDescent="0.25">
      <c r="A26" t="s">
        <v>515</v>
      </c>
      <c r="B26" t="s">
        <v>1783</v>
      </c>
      <c r="C26" t="s">
        <v>1784</v>
      </c>
      <c r="D26" t="s">
        <v>1785</v>
      </c>
      <c r="E26" t="s">
        <v>1786</v>
      </c>
    </row>
    <row r="27" spans="1:5" x14ac:dyDescent="0.25">
      <c r="A27" t="s">
        <v>518</v>
      </c>
      <c r="B27" t="s">
        <v>1787</v>
      </c>
      <c r="C27" t="s">
        <v>1788</v>
      </c>
      <c r="D27" t="s">
        <v>1789</v>
      </c>
      <c r="E27" t="s">
        <v>1790</v>
      </c>
    </row>
    <row r="28" spans="1:5" x14ac:dyDescent="0.25">
      <c r="A28" t="s">
        <v>521</v>
      </c>
      <c r="B28" t="s">
        <v>1791</v>
      </c>
      <c r="C28" t="s">
        <v>1792</v>
      </c>
      <c r="D28" t="s">
        <v>1793</v>
      </c>
      <c r="E28" t="s">
        <v>1794</v>
      </c>
    </row>
    <row r="29" spans="1:5" x14ac:dyDescent="0.25">
      <c r="A29" t="s">
        <v>524</v>
      </c>
      <c r="B29" t="s">
        <v>1795</v>
      </c>
      <c r="C29" t="s">
        <v>1796</v>
      </c>
      <c r="D29" t="s">
        <v>1797</v>
      </c>
      <c r="E29" t="s">
        <v>1798</v>
      </c>
    </row>
    <row r="30" spans="1:5" x14ac:dyDescent="0.25">
      <c r="A30" t="s">
        <v>527</v>
      </c>
      <c r="B30" t="s">
        <v>1799</v>
      </c>
      <c r="C30" t="s">
        <v>1800</v>
      </c>
      <c r="D30" t="s">
        <v>1801</v>
      </c>
      <c r="E30" t="s">
        <v>1802</v>
      </c>
    </row>
    <row r="31" spans="1:5" x14ac:dyDescent="0.25">
      <c r="A31" t="s">
        <v>530</v>
      </c>
      <c r="B31" t="s">
        <v>1803</v>
      </c>
      <c r="C31" t="s">
        <v>1804</v>
      </c>
      <c r="D31" t="s">
        <v>1805</v>
      </c>
      <c r="E31" t="s">
        <v>1806</v>
      </c>
    </row>
    <row r="32" spans="1:5" x14ac:dyDescent="0.25">
      <c r="A32" t="s">
        <v>533</v>
      </c>
      <c r="B32" t="s">
        <v>1807</v>
      </c>
      <c r="C32" t="s">
        <v>1808</v>
      </c>
      <c r="D32" t="s">
        <v>1809</v>
      </c>
      <c r="E32" t="s">
        <v>1810</v>
      </c>
    </row>
    <row r="33" spans="1:5" x14ac:dyDescent="0.25">
      <c r="A33" t="s">
        <v>536</v>
      </c>
      <c r="B33" t="s">
        <v>1811</v>
      </c>
      <c r="C33" t="s">
        <v>1812</v>
      </c>
      <c r="D33" t="s">
        <v>1813</v>
      </c>
      <c r="E33" t="s">
        <v>1814</v>
      </c>
    </row>
    <row r="34" spans="1:5" x14ac:dyDescent="0.25">
      <c r="A34" t="s">
        <v>537</v>
      </c>
      <c r="B34" t="s">
        <v>1815</v>
      </c>
      <c r="C34" t="s">
        <v>1816</v>
      </c>
      <c r="D34" t="s">
        <v>1817</v>
      </c>
      <c r="E34" t="s">
        <v>1818</v>
      </c>
    </row>
    <row r="35" spans="1:5" x14ac:dyDescent="0.25">
      <c r="A35" t="s">
        <v>540</v>
      </c>
      <c r="B35" t="s">
        <v>1819</v>
      </c>
      <c r="C35" t="s">
        <v>1709</v>
      </c>
      <c r="D35" t="s">
        <v>1820</v>
      </c>
      <c r="E35" t="s">
        <v>1821</v>
      </c>
    </row>
    <row r="36" spans="1:5" x14ac:dyDescent="0.25">
      <c r="A36" t="s">
        <v>543</v>
      </c>
      <c r="B36" t="s">
        <v>1822</v>
      </c>
      <c r="C36" t="s">
        <v>1823</v>
      </c>
      <c r="D36" t="s">
        <v>1824</v>
      </c>
      <c r="E36" t="s">
        <v>1825</v>
      </c>
    </row>
    <row r="37" spans="1:5" x14ac:dyDescent="0.25">
      <c r="A37" t="s">
        <v>546</v>
      </c>
      <c r="B37" t="s">
        <v>1826</v>
      </c>
      <c r="C37" t="s">
        <v>1827</v>
      </c>
      <c r="D37" t="s">
        <v>1657</v>
      </c>
      <c r="E37" t="s">
        <v>1828</v>
      </c>
    </row>
    <row r="38" spans="1:5" x14ac:dyDescent="0.25">
      <c r="A38" t="s">
        <v>549</v>
      </c>
      <c r="B38" t="s">
        <v>1829</v>
      </c>
      <c r="C38" t="s">
        <v>1830</v>
      </c>
      <c r="D38" t="s">
        <v>1831</v>
      </c>
      <c r="E38" t="s">
        <v>1832</v>
      </c>
    </row>
    <row r="39" spans="1:5" x14ac:dyDescent="0.25">
      <c r="A39" t="s">
        <v>552</v>
      </c>
      <c r="B39" t="s">
        <v>1833</v>
      </c>
      <c r="C39" t="s">
        <v>1834</v>
      </c>
      <c r="D39" t="s">
        <v>1835</v>
      </c>
      <c r="E39" t="s">
        <v>1836</v>
      </c>
    </row>
    <row r="40" spans="1:5" x14ac:dyDescent="0.25">
      <c r="A40" t="s">
        <v>555</v>
      </c>
      <c r="B40" t="s">
        <v>1837</v>
      </c>
      <c r="C40" t="s">
        <v>1838</v>
      </c>
      <c r="D40" t="s">
        <v>1839</v>
      </c>
      <c r="E40" t="s">
        <v>1840</v>
      </c>
    </row>
    <row r="41" spans="1:5" x14ac:dyDescent="0.25">
      <c r="A41" t="s">
        <v>558</v>
      </c>
      <c r="B41" t="s">
        <v>1841</v>
      </c>
      <c r="C41" t="s">
        <v>1842</v>
      </c>
      <c r="D41" t="s">
        <v>1843</v>
      </c>
      <c r="E41" t="s">
        <v>1844</v>
      </c>
    </row>
    <row r="42" spans="1:5" x14ac:dyDescent="0.25">
      <c r="A42" t="s">
        <v>561</v>
      </c>
      <c r="B42" t="s">
        <v>1845</v>
      </c>
      <c r="C42" t="s">
        <v>1846</v>
      </c>
      <c r="D42" t="s">
        <v>1847</v>
      </c>
      <c r="E42" t="s">
        <v>1848</v>
      </c>
    </row>
    <row r="43" spans="1:5" x14ac:dyDescent="0.25">
      <c r="A43" t="s">
        <v>564</v>
      </c>
      <c r="B43" t="s">
        <v>1849</v>
      </c>
      <c r="C43" t="s">
        <v>1850</v>
      </c>
      <c r="D43" t="s">
        <v>1851</v>
      </c>
      <c r="E43" t="s">
        <v>1852</v>
      </c>
    </row>
    <row r="44" spans="1:5" x14ac:dyDescent="0.25">
      <c r="A44" s="4" t="s">
        <v>567</v>
      </c>
      <c r="B44" s="4" t="s">
        <v>1853</v>
      </c>
      <c r="C44" s="4" t="s">
        <v>1854</v>
      </c>
      <c r="D44" s="4" t="s">
        <v>1855</v>
      </c>
      <c r="E44" s="4" t="s">
        <v>1856</v>
      </c>
    </row>
    <row r="45" spans="1:5" x14ac:dyDescent="0.25">
      <c r="A45" t="s">
        <v>290</v>
      </c>
      <c r="B45" t="s">
        <v>1017</v>
      </c>
      <c r="C45" t="s">
        <v>937</v>
      </c>
      <c r="D45" t="s">
        <v>819</v>
      </c>
      <c r="E45" t="s">
        <v>821</v>
      </c>
    </row>
    <row r="47" spans="1:5" x14ac:dyDescent="0.25">
      <c r="A47" t="s">
        <v>158</v>
      </c>
    </row>
    <row r="48" spans="1:5" x14ac:dyDescent="0.25">
      <c r="A48" t="s">
        <v>1691</v>
      </c>
    </row>
    <row r="49" spans="1:1" x14ac:dyDescent="0.25">
      <c r="A49" t="s">
        <v>298</v>
      </c>
    </row>
    <row r="50" spans="1:1" x14ac:dyDescent="0.25">
      <c r="A50" t="s">
        <v>299</v>
      </c>
    </row>
    <row r="51" spans="1:1" x14ac:dyDescent="0.25">
      <c r="A51" t="s">
        <v>783</v>
      </c>
    </row>
    <row r="52" spans="1:1" x14ac:dyDescent="0.25">
      <c r="A52" t="s">
        <v>784</v>
      </c>
    </row>
    <row r="54" spans="1:1" x14ac:dyDescent="0.25">
      <c r="A54" t="s">
        <v>162</v>
      </c>
    </row>
    <row r="55" spans="1:1" x14ac:dyDescent="0.25">
      <c r="A55" t="s">
        <v>302</v>
      </c>
    </row>
    <row r="56" spans="1:1" x14ac:dyDescent="0.25">
      <c r="A56" t="s">
        <v>668</v>
      </c>
    </row>
    <row r="58" spans="1:1" x14ac:dyDescent="0.25">
      <c r="A58" t="s">
        <v>165</v>
      </c>
    </row>
    <row r="59" spans="1:1" x14ac:dyDescent="0.25">
      <c r="A59" t="s">
        <v>574</v>
      </c>
    </row>
    <row r="60" spans="1:1" x14ac:dyDescent="0.25">
      <c r="A60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60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61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446</v>
      </c>
      <c r="B3" t="s">
        <v>575</v>
      </c>
      <c r="C3" t="s">
        <v>576</v>
      </c>
      <c r="D3" t="s">
        <v>1857</v>
      </c>
      <c r="E3" t="s">
        <v>1858</v>
      </c>
    </row>
    <row r="4" spans="1:6" x14ac:dyDescent="0.25">
      <c r="A4" t="s">
        <v>449</v>
      </c>
      <c r="B4" t="s">
        <v>577</v>
      </c>
      <c r="C4" t="s">
        <v>578</v>
      </c>
      <c r="D4" t="s">
        <v>1859</v>
      </c>
      <c r="E4" t="s">
        <v>1860</v>
      </c>
    </row>
    <row r="5" spans="1:6" x14ac:dyDescent="0.25">
      <c r="A5" t="s">
        <v>452</v>
      </c>
      <c r="B5" t="s">
        <v>579</v>
      </c>
      <c r="C5" t="s">
        <v>580</v>
      </c>
      <c r="D5" t="s">
        <v>1861</v>
      </c>
      <c r="E5" t="s">
        <v>1862</v>
      </c>
    </row>
    <row r="6" spans="1:6" x14ac:dyDescent="0.25">
      <c r="A6" t="s">
        <v>455</v>
      </c>
      <c r="B6" t="s">
        <v>581</v>
      </c>
      <c r="C6" t="s">
        <v>582</v>
      </c>
      <c r="D6" t="s">
        <v>1863</v>
      </c>
      <c r="E6" t="s">
        <v>1864</v>
      </c>
    </row>
    <row r="7" spans="1:6" x14ac:dyDescent="0.25">
      <c r="A7" t="s">
        <v>458</v>
      </c>
      <c r="B7" t="s">
        <v>583</v>
      </c>
      <c r="C7" t="s">
        <v>584</v>
      </c>
      <c r="D7" t="s">
        <v>1865</v>
      </c>
      <c r="E7" t="s">
        <v>1866</v>
      </c>
    </row>
    <row r="8" spans="1:6" x14ac:dyDescent="0.25">
      <c r="A8" t="s">
        <v>461</v>
      </c>
      <c r="B8" t="s">
        <v>585</v>
      </c>
      <c r="C8" t="s">
        <v>586</v>
      </c>
      <c r="D8" t="s">
        <v>1867</v>
      </c>
      <c r="E8" t="s">
        <v>1868</v>
      </c>
    </row>
    <row r="9" spans="1:6" x14ac:dyDescent="0.25">
      <c r="A9" t="s">
        <v>464</v>
      </c>
      <c r="B9" t="s">
        <v>587</v>
      </c>
      <c r="C9" t="s">
        <v>588</v>
      </c>
      <c r="D9" t="s">
        <v>1869</v>
      </c>
      <c r="E9" t="s">
        <v>1870</v>
      </c>
    </row>
    <row r="10" spans="1:6" x14ac:dyDescent="0.25">
      <c r="A10" t="s">
        <v>467</v>
      </c>
      <c r="B10" t="s">
        <v>589</v>
      </c>
      <c r="C10" t="s">
        <v>590</v>
      </c>
      <c r="D10" t="s">
        <v>1871</v>
      </c>
      <c r="E10" t="s">
        <v>1872</v>
      </c>
    </row>
    <row r="11" spans="1:6" x14ac:dyDescent="0.25">
      <c r="A11" t="s">
        <v>470</v>
      </c>
      <c r="B11" t="s">
        <v>591</v>
      </c>
      <c r="C11" t="s">
        <v>592</v>
      </c>
      <c r="D11" t="s">
        <v>1873</v>
      </c>
      <c r="E11" t="s">
        <v>1874</v>
      </c>
    </row>
    <row r="12" spans="1:6" x14ac:dyDescent="0.25">
      <c r="A12" t="s">
        <v>473</v>
      </c>
      <c r="B12" t="s">
        <v>593</v>
      </c>
      <c r="C12" t="s">
        <v>594</v>
      </c>
      <c r="D12" t="s">
        <v>1875</v>
      </c>
      <c r="E12" t="s">
        <v>1876</v>
      </c>
    </row>
    <row r="13" spans="1:6" x14ac:dyDescent="0.25">
      <c r="A13" t="s">
        <v>476</v>
      </c>
      <c r="B13" t="s">
        <v>595</v>
      </c>
      <c r="C13" t="s">
        <v>596</v>
      </c>
      <c r="D13" t="s">
        <v>1877</v>
      </c>
      <c r="E13" t="s">
        <v>1878</v>
      </c>
    </row>
    <row r="14" spans="1:6" x14ac:dyDescent="0.25">
      <c r="A14" t="s">
        <v>479</v>
      </c>
      <c r="B14" t="s">
        <v>597</v>
      </c>
      <c r="C14" t="s">
        <v>598</v>
      </c>
      <c r="D14" t="s">
        <v>1879</v>
      </c>
      <c r="E14" t="s">
        <v>1880</v>
      </c>
    </row>
    <row r="15" spans="1:6" x14ac:dyDescent="0.25">
      <c r="A15" t="s">
        <v>482</v>
      </c>
      <c r="B15" t="s">
        <v>599</v>
      </c>
      <c r="C15" t="s">
        <v>600</v>
      </c>
      <c r="D15" t="s">
        <v>1881</v>
      </c>
      <c r="E15" t="s">
        <v>1882</v>
      </c>
    </row>
    <row r="16" spans="1:6" x14ac:dyDescent="0.25">
      <c r="A16" t="s">
        <v>485</v>
      </c>
      <c r="B16" t="s">
        <v>601</v>
      </c>
      <c r="C16" t="s">
        <v>602</v>
      </c>
      <c r="D16" t="s">
        <v>1883</v>
      </c>
      <c r="E16" t="s">
        <v>1858</v>
      </c>
    </row>
    <row r="17" spans="1:5" x14ac:dyDescent="0.25">
      <c r="A17" t="s">
        <v>488</v>
      </c>
      <c r="B17" t="s">
        <v>603</v>
      </c>
      <c r="C17" t="s">
        <v>604</v>
      </c>
      <c r="D17" t="s">
        <v>1884</v>
      </c>
      <c r="E17" t="s">
        <v>1885</v>
      </c>
    </row>
    <row r="18" spans="1:5" x14ac:dyDescent="0.25">
      <c r="A18" t="s">
        <v>491</v>
      </c>
      <c r="B18" t="s">
        <v>605</v>
      </c>
      <c r="C18" t="s">
        <v>606</v>
      </c>
      <c r="D18" t="s">
        <v>1886</v>
      </c>
      <c r="E18" t="s">
        <v>1887</v>
      </c>
    </row>
    <row r="19" spans="1:5" x14ac:dyDescent="0.25">
      <c r="A19" t="s">
        <v>494</v>
      </c>
      <c r="B19" t="s">
        <v>607</v>
      </c>
      <c r="C19" t="s">
        <v>608</v>
      </c>
      <c r="D19" t="s">
        <v>1888</v>
      </c>
      <c r="E19" t="s">
        <v>1889</v>
      </c>
    </row>
    <row r="20" spans="1:5" x14ac:dyDescent="0.25">
      <c r="A20" t="s">
        <v>497</v>
      </c>
      <c r="B20" t="s">
        <v>609</v>
      </c>
      <c r="C20" t="s">
        <v>610</v>
      </c>
      <c r="D20" t="s">
        <v>1890</v>
      </c>
      <c r="E20" t="s">
        <v>1891</v>
      </c>
    </row>
    <row r="21" spans="1:5" x14ac:dyDescent="0.25">
      <c r="A21" t="s">
        <v>500</v>
      </c>
      <c r="B21" t="s">
        <v>611</v>
      </c>
      <c r="C21" t="s">
        <v>612</v>
      </c>
      <c r="D21" t="s">
        <v>1892</v>
      </c>
      <c r="E21" t="s">
        <v>1893</v>
      </c>
    </row>
    <row r="22" spans="1:5" x14ac:dyDescent="0.25">
      <c r="A22" t="s">
        <v>503</v>
      </c>
      <c r="B22" t="s">
        <v>613</v>
      </c>
      <c r="C22" t="s">
        <v>614</v>
      </c>
      <c r="D22" t="s">
        <v>1894</v>
      </c>
      <c r="E22" t="s">
        <v>1895</v>
      </c>
    </row>
    <row r="23" spans="1:5" x14ac:dyDescent="0.25">
      <c r="A23" t="s">
        <v>506</v>
      </c>
      <c r="B23" t="s">
        <v>615</v>
      </c>
      <c r="C23" t="s">
        <v>616</v>
      </c>
      <c r="D23" t="s">
        <v>1896</v>
      </c>
      <c r="E23" t="s">
        <v>1897</v>
      </c>
    </row>
    <row r="24" spans="1:5" x14ac:dyDescent="0.25">
      <c r="A24" t="s">
        <v>509</v>
      </c>
      <c r="B24" t="s">
        <v>617</v>
      </c>
      <c r="C24" t="s">
        <v>618</v>
      </c>
      <c r="D24" t="s">
        <v>1898</v>
      </c>
      <c r="E24" t="s">
        <v>1899</v>
      </c>
    </row>
    <row r="25" spans="1:5" x14ac:dyDescent="0.25">
      <c r="A25" t="s">
        <v>512</v>
      </c>
      <c r="B25" t="s">
        <v>619</v>
      </c>
      <c r="C25" t="s">
        <v>620</v>
      </c>
      <c r="D25" t="s">
        <v>1900</v>
      </c>
      <c r="E25" t="s">
        <v>1901</v>
      </c>
    </row>
    <row r="26" spans="1:5" x14ac:dyDescent="0.25">
      <c r="A26" t="s">
        <v>515</v>
      </c>
      <c r="B26" t="s">
        <v>621</v>
      </c>
      <c r="C26" t="s">
        <v>622</v>
      </c>
      <c r="D26" t="s">
        <v>1902</v>
      </c>
      <c r="E26" t="s">
        <v>1903</v>
      </c>
    </row>
    <row r="27" spans="1:5" x14ac:dyDescent="0.25">
      <c r="A27" t="s">
        <v>518</v>
      </c>
      <c r="B27" t="s">
        <v>623</v>
      </c>
      <c r="C27" t="s">
        <v>624</v>
      </c>
      <c r="D27" t="s">
        <v>1904</v>
      </c>
      <c r="E27" t="s">
        <v>1905</v>
      </c>
    </row>
    <row r="28" spans="1:5" x14ac:dyDescent="0.25">
      <c r="A28" t="s">
        <v>521</v>
      </c>
      <c r="B28" t="s">
        <v>625</v>
      </c>
      <c r="C28" t="s">
        <v>626</v>
      </c>
      <c r="D28" t="s">
        <v>1906</v>
      </c>
      <c r="E28" t="s">
        <v>1907</v>
      </c>
    </row>
    <row r="29" spans="1:5" x14ac:dyDescent="0.25">
      <c r="A29" t="s">
        <v>524</v>
      </c>
      <c r="B29" t="s">
        <v>627</v>
      </c>
      <c r="C29" t="s">
        <v>628</v>
      </c>
      <c r="D29" t="s">
        <v>1908</v>
      </c>
      <c r="E29" t="s">
        <v>1909</v>
      </c>
    </row>
    <row r="30" spans="1:5" x14ac:dyDescent="0.25">
      <c r="A30" t="s">
        <v>527</v>
      </c>
      <c r="B30" t="s">
        <v>629</v>
      </c>
      <c r="C30" t="s">
        <v>630</v>
      </c>
      <c r="D30" t="s">
        <v>639</v>
      </c>
      <c r="E30" t="s">
        <v>644</v>
      </c>
    </row>
    <row r="31" spans="1:5" x14ac:dyDescent="0.25">
      <c r="A31" t="s">
        <v>530</v>
      </c>
      <c r="B31" t="s">
        <v>631</v>
      </c>
      <c r="C31" t="s">
        <v>632</v>
      </c>
      <c r="D31" t="s">
        <v>1910</v>
      </c>
      <c r="E31" t="s">
        <v>1911</v>
      </c>
    </row>
    <row r="32" spans="1:5" x14ac:dyDescent="0.25">
      <c r="A32" t="s">
        <v>533</v>
      </c>
      <c r="B32" t="s">
        <v>633</v>
      </c>
      <c r="C32" t="s">
        <v>634</v>
      </c>
      <c r="D32" t="s">
        <v>1912</v>
      </c>
      <c r="E32" t="s">
        <v>1913</v>
      </c>
    </row>
    <row r="33" spans="1:5" x14ac:dyDescent="0.25">
      <c r="A33" t="s">
        <v>536</v>
      </c>
      <c r="B33" t="s">
        <v>202</v>
      </c>
      <c r="C33" t="s">
        <v>202</v>
      </c>
      <c r="D33" t="s">
        <v>202</v>
      </c>
      <c r="E33" t="s">
        <v>1914</v>
      </c>
    </row>
    <row r="34" spans="1:5" x14ac:dyDescent="0.25">
      <c r="A34" t="s">
        <v>537</v>
      </c>
      <c r="B34" t="s">
        <v>635</v>
      </c>
      <c r="C34" t="s">
        <v>636</v>
      </c>
      <c r="D34" t="s">
        <v>1915</v>
      </c>
      <c r="E34" t="s">
        <v>1916</v>
      </c>
    </row>
    <row r="35" spans="1:5" x14ac:dyDescent="0.25">
      <c r="A35" t="s">
        <v>540</v>
      </c>
      <c r="B35" t="s">
        <v>637</v>
      </c>
      <c r="C35" t="s">
        <v>638</v>
      </c>
      <c r="D35" t="s">
        <v>1883</v>
      </c>
      <c r="E35" t="s">
        <v>1917</v>
      </c>
    </row>
    <row r="36" spans="1:5" x14ac:dyDescent="0.25">
      <c r="A36" t="s">
        <v>543</v>
      </c>
      <c r="B36" t="s">
        <v>639</v>
      </c>
      <c r="C36" t="s">
        <v>640</v>
      </c>
      <c r="D36" t="s">
        <v>1918</v>
      </c>
      <c r="E36" t="s">
        <v>1919</v>
      </c>
    </row>
    <row r="37" spans="1:5" x14ac:dyDescent="0.25">
      <c r="A37" t="s">
        <v>546</v>
      </c>
      <c r="B37" t="s">
        <v>641</v>
      </c>
      <c r="C37" t="s">
        <v>642</v>
      </c>
      <c r="D37" t="s">
        <v>1920</v>
      </c>
      <c r="E37" t="s">
        <v>1921</v>
      </c>
    </row>
    <row r="38" spans="1:5" x14ac:dyDescent="0.25">
      <c r="A38" t="s">
        <v>549</v>
      </c>
      <c r="B38" t="s">
        <v>643</v>
      </c>
      <c r="C38" t="s">
        <v>644</v>
      </c>
      <c r="D38" t="s">
        <v>1922</v>
      </c>
      <c r="E38" t="s">
        <v>1923</v>
      </c>
    </row>
    <row r="39" spans="1:5" x14ac:dyDescent="0.25">
      <c r="A39" t="s">
        <v>552</v>
      </c>
      <c r="B39" t="s">
        <v>645</v>
      </c>
      <c r="C39" t="s">
        <v>646</v>
      </c>
      <c r="D39" t="s">
        <v>1924</v>
      </c>
      <c r="E39" t="s">
        <v>1925</v>
      </c>
    </row>
    <row r="40" spans="1:5" x14ac:dyDescent="0.25">
      <c r="A40" t="s">
        <v>555</v>
      </c>
      <c r="B40" t="s">
        <v>647</v>
      </c>
      <c r="C40" t="s">
        <v>648</v>
      </c>
      <c r="D40" t="s">
        <v>1926</v>
      </c>
      <c r="E40" t="s">
        <v>1927</v>
      </c>
    </row>
    <row r="41" spans="1:5" x14ac:dyDescent="0.25">
      <c r="A41" t="s">
        <v>558</v>
      </c>
      <c r="B41" t="s">
        <v>649</v>
      </c>
      <c r="C41" t="s">
        <v>650</v>
      </c>
      <c r="D41" t="s">
        <v>1928</v>
      </c>
      <c r="E41" t="s">
        <v>1929</v>
      </c>
    </row>
    <row r="42" spans="1:5" x14ac:dyDescent="0.25">
      <c r="A42" t="s">
        <v>561</v>
      </c>
      <c r="B42" t="s">
        <v>651</v>
      </c>
      <c r="C42" t="s">
        <v>652</v>
      </c>
      <c r="D42" t="s">
        <v>1930</v>
      </c>
      <c r="E42" t="s">
        <v>1931</v>
      </c>
    </row>
    <row r="43" spans="1:5" x14ac:dyDescent="0.25">
      <c r="A43" t="s">
        <v>564</v>
      </c>
      <c r="B43" t="s">
        <v>653</v>
      </c>
      <c r="C43" t="s">
        <v>654</v>
      </c>
      <c r="D43" t="s">
        <v>1932</v>
      </c>
      <c r="E43" t="s">
        <v>1933</v>
      </c>
    </row>
    <row r="44" spans="1:5" x14ac:dyDescent="0.25">
      <c r="A44" s="4" t="s">
        <v>567</v>
      </c>
      <c r="B44" s="4" t="s">
        <v>655</v>
      </c>
      <c r="C44" s="4" t="s">
        <v>656</v>
      </c>
      <c r="D44" s="4" t="s">
        <v>1934</v>
      </c>
      <c r="E44" s="4" t="s">
        <v>1935</v>
      </c>
    </row>
    <row r="45" spans="1:5" x14ac:dyDescent="0.25">
      <c r="A45" t="s">
        <v>290</v>
      </c>
      <c r="B45" t="s">
        <v>435</v>
      </c>
      <c r="C45" t="s">
        <v>657</v>
      </c>
      <c r="D45" t="s">
        <v>1275</v>
      </c>
      <c r="E45" t="s">
        <v>1152</v>
      </c>
    </row>
    <row r="47" spans="1:5" x14ac:dyDescent="0.25">
      <c r="A47" t="s">
        <v>158</v>
      </c>
    </row>
    <row r="48" spans="1:5" x14ac:dyDescent="0.25">
      <c r="A48" t="s">
        <v>1936</v>
      </c>
    </row>
    <row r="49" spans="1:1" x14ac:dyDescent="0.25">
      <c r="A49" t="s">
        <v>298</v>
      </c>
    </row>
    <row r="50" spans="1:1" x14ac:dyDescent="0.25">
      <c r="A50" t="s">
        <v>299</v>
      </c>
    </row>
    <row r="51" spans="1:1" x14ac:dyDescent="0.25">
      <c r="A51" t="s">
        <v>783</v>
      </c>
    </row>
    <row r="52" spans="1:1" x14ac:dyDescent="0.25">
      <c r="A52" t="s">
        <v>784</v>
      </c>
    </row>
    <row r="54" spans="1:1" x14ac:dyDescent="0.25">
      <c r="A54" t="s">
        <v>162</v>
      </c>
    </row>
    <row r="55" spans="1:1" x14ac:dyDescent="0.25">
      <c r="A55" t="s">
        <v>302</v>
      </c>
    </row>
    <row r="56" spans="1:1" x14ac:dyDescent="0.25">
      <c r="A56" t="s">
        <v>668</v>
      </c>
    </row>
    <row r="58" spans="1:1" x14ac:dyDescent="0.25">
      <c r="A58" t="s">
        <v>165</v>
      </c>
    </row>
    <row r="59" spans="1:1" x14ac:dyDescent="0.25">
      <c r="A59" t="s">
        <v>574</v>
      </c>
    </row>
    <row r="60" spans="1:1" x14ac:dyDescent="0.25">
      <c r="A60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60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62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446</v>
      </c>
      <c r="B3" t="s">
        <v>1937</v>
      </c>
      <c r="C3" t="s">
        <v>1938</v>
      </c>
      <c r="D3" t="s">
        <v>1939</v>
      </c>
      <c r="E3" t="s">
        <v>1940</v>
      </c>
    </row>
    <row r="4" spans="1:6" x14ac:dyDescent="0.25">
      <c r="A4" t="s">
        <v>449</v>
      </c>
      <c r="B4" t="s">
        <v>1941</v>
      </c>
      <c r="C4" t="s">
        <v>1942</v>
      </c>
      <c r="D4" t="s">
        <v>1943</v>
      </c>
      <c r="E4" t="s">
        <v>1944</v>
      </c>
    </row>
    <row r="5" spans="1:6" x14ac:dyDescent="0.25">
      <c r="A5" t="s">
        <v>452</v>
      </c>
      <c r="B5" t="s">
        <v>1945</v>
      </c>
      <c r="C5" t="s">
        <v>1946</v>
      </c>
      <c r="D5" t="s">
        <v>1947</v>
      </c>
      <c r="E5" t="s">
        <v>1948</v>
      </c>
    </row>
    <row r="6" spans="1:6" x14ac:dyDescent="0.25">
      <c r="A6" t="s">
        <v>455</v>
      </c>
      <c r="B6" t="s">
        <v>1949</v>
      </c>
      <c r="C6" t="s">
        <v>1950</v>
      </c>
      <c r="D6" t="s">
        <v>1951</v>
      </c>
      <c r="E6" t="s">
        <v>1952</v>
      </c>
    </row>
    <row r="7" spans="1:6" x14ac:dyDescent="0.25">
      <c r="A7" t="s">
        <v>458</v>
      </c>
      <c r="B7" t="s">
        <v>1953</v>
      </c>
      <c r="C7" t="s">
        <v>1954</v>
      </c>
      <c r="D7" t="s">
        <v>1955</v>
      </c>
      <c r="E7" t="s">
        <v>1956</v>
      </c>
    </row>
    <row r="8" spans="1:6" x14ac:dyDescent="0.25">
      <c r="A8" t="s">
        <v>461</v>
      </c>
      <c r="B8" t="s">
        <v>1957</v>
      </c>
      <c r="C8" t="s">
        <v>1958</v>
      </c>
      <c r="D8" t="s">
        <v>1959</v>
      </c>
      <c r="E8" t="s">
        <v>1960</v>
      </c>
    </row>
    <row r="9" spans="1:6" x14ac:dyDescent="0.25">
      <c r="A9" t="s">
        <v>464</v>
      </c>
      <c r="B9" t="s">
        <v>1961</v>
      </c>
      <c r="C9" t="s">
        <v>1962</v>
      </c>
      <c r="D9" t="s">
        <v>1963</v>
      </c>
      <c r="E9" t="s">
        <v>1964</v>
      </c>
    </row>
    <row r="10" spans="1:6" x14ac:dyDescent="0.25">
      <c r="A10" t="s">
        <v>467</v>
      </c>
      <c r="B10" t="s">
        <v>1965</v>
      </c>
      <c r="C10" t="s">
        <v>1966</v>
      </c>
      <c r="D10" t="s">
        <v>1967</v>
      </c>
      <c r="E10" t="s">
        <v>1968</v>
      </c>
    </row>
    <row r="11" spans="1:6" x14ac:dyDescent="0.25">
      <c r="A11" t="s">
        <v>470</v>
      </c>
      <c r="B11" t="s">
        <v>1969</v>
      </c>
      <c r="C11" t="s">
        <v>1970</v>
      </c>
      <c r="D11" t="s">
        <v>1971</v>
      </c>
      <c r="E11" t="s">
        <v>1972</v>
      </c>
    </row>
    <row r="12" spans="1:6" x14ac:dyDescent="0.25">
      <c r="A12" t="s">
        <v>473</v>
      </c>
      <c r="B12" t="s">
        <v>1973</v>
      </c>
      <c r="C12" t="s">
        <v>1974</v>
      </c>
      <c r="D12" t="s">
        <v>1975</v>
      </c>
      <c r="E12" t="s">
        <v>1976</v>
      </c>
    </row>
    <row r="13" spans="1:6" x14ac:dyDescent="0.25">
      <c r="A13" t="s">
        <v>476</v>
      </c>
      <c r="B13" t="s">
        <v>1977</v>
      </c>
      <c r="C13" t="s">
        <v>1978</v>
      </c>
      <c r="D13" t="s">
        <v>1979</v>
      </c>
      <c r="E13" t="s">
        <v>1980</v>
      </c>
    </row>
    <row r="14" spans="1:6" x14ac:dyDescent="0.25">
      <c r="A14" t="s">
        <v>479</v>
      </c>
      <c r="B14" t="s">
        <v>1981</v>
      </c>
      <c r="C14" t="s">
        <v>1982</v>
      </c>
      <c r="D14" t="s">
        <v>1983</v>
      </c>
      <c r="E14" t="s">
        <v>1984</v>
      </c>
    </row>
    <row r="15" spans="1:6" x14ac:dyDescent="0.25">
      <c r="A15" t="s">
        <v>482</v>
      </c>
      <c r="B15" t="s">
        <v>1985</v>
      </c>
      <c r="C15" t="s">
        <v>1986</v>
      </c>
      <c r="D15" t="s">
        <v>1987</v>
      </c>
      <c r="E15" t="s">
        <v>1988</v>
      </c>
    </row>
    <row r="16" spans="1:6" x14ac:dyDescent="0.25">
      <c r="A16" t="s">
        <v>485</v>
      </c>
      <c r="B16" t="s">
        <v>1989</v>
      </c>
      <c r="C16" t="s">
        <v>1990</v>
      </c>
      <c r="D16" t="s">
        <v>1991</v>
      </c>
      <c r="E16" t="s">
        <v>1992</v>
      </c>
    </row>
    <row r="17" spans="1:5" x14ac:dyDescent="0.25">
      <c r="A17" t="s">
        <v>488</v>
      </c>
      <c r="B17" t="s">
        <v>1993</v>
      </c>
      <c r="C17" t="s">
        <v>1994</v>
      </c>
      <c r="D17" t="s">
        <v>1995</v>
      </c>
      <c r="E17" t="s">
        <v>1996</v>
      </c>
    </row>
    <row r="18" spans="1:5" x14ac:dyDescent="0.25">
      <c r="A18" t="s">
        <v>491</v>
      </c>
      <c r="B18" t="s">
        <v>1997</v>
      </c>
      <c r="C18" t="s">
        <v>1998</v>
      </c>
      <c r="D18" t="s">
        <v>1999</v>
      </c>
      <c r="E18" t="s">
        <v>2000</v>
      </c>
    </row>
    <row r="19" spans="1:5" x14ac:dyDescent="0.25">
      <c r="A19" t="s">
        <v>494</v>
      </c>
      <c r="B19" t="s">
        <v>2001</v>
      </c>
      <c r="C19" t="s">
        <v>2002</v>
      </c>
      <c r="D19" t="s">
        <v>2003</v>
      </c>
      <c r="E19" t="s">
        <v>2004</v>
      </c>
    </row>
    <row r="20" spans="1:5" x14ac:dyDescent="0.25">
      <c r="A20" t="s">
        <v>497</v>
      </c>
      <c r="B20" t="s">
        <v>2005</v>
      </c>
      <c r="C20" t="s">
        <v>2006</v>
      </c>
      <c r="D20" t="s">
        <v>2007</v>
      </c>
      <c r="E20" t="s">
        <v>2008</v>
      </c>
    </row>
    <row r="21" spans="1:5" x14ac:dyDescent="0.25">
      <c r="A21" t="s">
        <v>500</v>
      </c>
      <c r="B21" t="s">
        <v>2009</v>
      </c>
      <c r="C21" t="s">
        <v>2010</v>
      </c>
      <c r="D21" t="s">
        <v>2011</v>
      </c>
      <c r="E21" t="s">
        <v>2012</v>
      </c>
    </row>
    <row r="22" spans="1:5" x14ac:dyDescent="0.25">
      <c r="A22" t="s">
        <v>503</v>
      </c>
      <c r="B22" t="s">
        <v>2013</v>
      </c>
      <c r="C22" t="s">
        <v>2014</v>
      </c>
      <c r="D22" t="s">
        <v>2015</v>
      </c>
      <c r="E22" t="s">
        <v>2016</v>
      </c>
    </row>
    <row r="23" spans="1:5" x14ac:dyDescent="0.25">
      <c r="A23" t="s">
        <v>506</v>
      </c>
      <c r="B23" t="s">
        <v>2017</v>
      </c>
      <c r="C23" t="s">
        <v>2018</v>
      </c>
      <c r="D23" t="s">
        <v>2019</v>
      </c>
      <c r="E23" t="s">
        <v>2020</v>
      </c>
    </row>
    <row r="24" spans="1:5" x14ac:dyDescent="0.25">
      <c r="A24" t="s">
        <v>509</v>
      </c>
      <c r="B24" t="s">
        <v>2021</v>
      </c>
      <c r="C24" t="s">
        <v>2022</v>
      </c>
      <c r="D24" t="s">
        <v>2023</v>
      </c>
      <c r="E24" t="s">
        <v>2024</v>
      </c>
    </row>
    <row r="25" spans="1:5" x14ac:dyDescent="0.25">
      <c r="A25" t="s">
        <v>512</v>
      </c>
      <c r="B25" t="s">
        <v>1789</v>
      </c>
      <c r="C25" t="s">
        <v>2025</v>
      </c>
      <c r="D25" t="s">
        <v>2026</v>
      </c>
      <c r="E25" t="s">
        <v>2027</v>
      </c>
    </row>
    <row r="26" spans="1:5" x14ac:dyDescent="0.25">
      <c r="A26" t="s">
        <v>515</v>
      </c>
      <c r="B26" t="s">
        <v>2028</v>
      </c>
      <c r="C26" t="s">
        <v>2029</v>
      </c>
      <c r="D26" t="s">
        <v>2030</v>
      </c>
      <c r="E26" t="s">
        <v>2031</v>
      </c>
    </row>
    <row r="27" spans="1:5" x14ac:dyDescent="0.25">
      <c r="A27" t="s">
        <v>518</v>
      </c>
      <c r="B27" t="s">
        <v>2032</v>
      </c>
      <c r="C27" t="s">
        <v>2033</v>
      </c>
      <c r="D27" t="s">
        <v>1823</v>
      </c>
      <c r="E27" t="s">
        <v>2034</v>
      </c>
    </row>
    <row r="28" spans="1:5" x14ac:dyDescent="0.25">
      <c r="A28" t="s">
        <v>521</v>
      </c>
      <c r="B28" t="s">
        <v>2035</v>
      </c>
      <c r="C28" t="s">
        <v>2036</v>
      </c>
      <c r="D28" t="s">
        <v>2037</v>
      </c>
      <c r="E28" t="s">
        <v>2038</v>
      </c>
    </row>
    <row r="29" spans="1:5" x14ac:dyDescent="0.25">
      <c r="A29" t="s">
        <v>524</v>
      </c>
      <c r="B29" t="s">
        <v>2039</v>
      </c>
      <c r="C29" t="s">
        <v>2040</v>
      </c>
      <c r="D29" t="s">
        <v>2041</v>
      </c>
      <c r="E29" t="s">
        <v>2042</v>
      </c>
    </row>
    <row r="30" spans="1:5" x14ac:dyDescent="0.25">
      <c r="A30" t="s">
        <v>527</v>
      </c>
      <c r="B30" t="s">
        <v>2043</v>
      </c>
      <c r="C30" t="s">
        <v>2044</v>
      </c>
      <c r="D30" t="s">
        <v>2045</v>
      </c>
      <c r="E30" t="s">
        <v>2046</v>
      </c>
    </row>
    <row r="31" spans="1:5" x14ac:dyDescent="0.25">
      <c r="A31" t="s">
        <v>530</v>
      </c>
      <c r="B31" t="s">
        <v>2047</v>
      </c>
      <c r="C31" t="s">
        <v>2048</v>
      </c>
      <c r="D31" t="s">
        <v>2049</v>
      </c>
      <c r="E31" t="s">
        <v>2050</v>
      </c>
    </row>
    <row r="32" spans="1:5" x14ac:dyDescent="0.25">
      <c r="A32" t="s">
        <v>533</v>
      </c>
      <c r="B32" t="s">
        <v>2051</v>
      </c>
      <c r="C32" t="s">
        <v>2052</v>
      </c>
      <c r="D32" t="s">
        <v>2053</v>
      </c>
      <c r="E32" t="s">
        <v>2054</v>
      </c>
    </row>
    <row r="33" spans="1:5" x14ac:dyDescent="0.25">
      <c r="A33" t="s">
        <v>536</v>
      </c>
      <c r="B33" t="s">
        <v>2055</v>
      </c>
      <c r="C33" t="s">
        <v>2056</v>
      </c>
      <c r="D33" t="s">
        <v>2057</v>
      </c>
      <c r="E33" t="s">
        <v>2058</v>
      </c>
    </row>
    <row r="34" spans="1:5" x14ac:dyDescent="0.25">
      <c r="A34" t="s">
        <v>537</v>
      </c>
      <c r="B34" t="s">
        <v>2059</v>
      </c>
      <c r="C34" t="s">
        <v>2060</v>
      </c>
      <c r="D34" t="s">
        <v>2061</v>
      </c>
      <c r="E34" t="s">
        <v>2062</v>
      </c>
    </row>
    <row r="35" spans="1:5" x14ac:dyDescent="0.25">
      <c r="A35" t="s">
        <v>540</v>
      </c>
      <c r="B35" t="s">
        <v>2063</v>
      </c>
      <c r="C35" t="s">
        <v>2064</v>
      </c>
      <c r="D35" t="s">
        <v>2065</v>
      </c>
      <c r="E35" t="s">
        <v>2066</v>
      </c>
    </row>
    <row r="36" spans="1:5" x14ac:dyDescent="0.25">
      <c r="A36" t="s">
        <v>543</v>
      </c>
      <c r="B36" t="s">
        <v>2067</v>
      </c>
      <c r="C36" t="s">
        <v>2068</v>
      </c>
      <c r="D36" t="s">
        <v>2004</v>
      </c>
      <c r="E36" t="s">
        <v>2069</v>
      </c>
    </row>
    <row r="37" spans="1:5" x14ac:dyDescent="0.25">
      <c r="A37" t="s">
        <v>546</v>
      </c>
      <c r="B37" t="s">
        <v>2070</v>
      </c>
      <c r="C37" t="s">
        <v>2071</v>
      </c>
      <c r="D37" t="s">
        <v>2072</v>
      </c>
      <c r="E37" t="s">
        <v>2020</v>
      </c>
    </row>
    <row r="38" spans="1:5" x14ac:dyDescent="0.25">
      <c r="A38" t="s">
        <v>549</v>
      </c>
      <c r="B38" t="s">
        <v>2073</v>
      </c>
      <c r="C38" t="s">
        <v>2074</v>
      </c>
      <c r="D38" t="s">
        <v>2075</v>
      </c>
      <c r="E38" t="s">
        <v>2076</v>
      </c>
    </row>
    <row r="39" spans="1:5" x14ac:dyDescent="0.25">
      <c r="A39" t="s">
        <v>552</v>
      </c>
      <c r="B39" t="s">
        <v>2077</v>
      </c>
      <c r="C39" t="s">
        <v>2078</v>
      </c>
      <c r="D39" t="s">
        <v>2079</v>
      </c>
      <c r="E39" t="s">
        <v>2080</v>
      </c>
    </row>
    <row r="40" spans="1:5" x14ac:dyDescent="0.25">
      <c r="A40" t="s">
        <v>555</v>
      </c>
      <c r="B40" t="s">
        <v>2081</v>
      </c>
      <c r="C40" t="s">
        <v>2082</v>
      </c>
      <c r="D40" t="s">
        <v>2083</v>
      </c>
      <c r="E40" t="s">
        <v>2084</v>
      </c>
    </row>
    <row r="41" spans="1:5" x14ac:dyDescent="0.25">
      <c r="A41" t="s">
        <v>558</v>
      </c>
      <c r="B41" t="s">
        <v>2085</v>
      </c>
      <c r="C41" t="s">
        <v>2086</v>
      </c>
      <c r="D41" t="s">
        <v>2087</v>
      </c>
      <c r="E41" t="s">
        <v>2088</v>
      </c>
    </row>
    <row r="42" spans="1:5" x14ac:dyDescent="0.25">
      <c r="A42" t="s">
        <v>561</v>
      </c>
      <c r="B42" t="s">
        <v>2089</v>
      </c>
      <c r="C42" t="s">
        <v>2090</v>
      </c>
      <c r="D42" t="s">
        <v>2091</v>
      </c>
      <c r="E42" t="s">
        <v>2092</v>
      </c>
    </row>
    <row r="43" spans="1:5" x14ac:dyDescent="0.25">
      <c r="A43" t="s">
        <v>564</v>
      </c>
      <c r="B43" t="s">
        <v>2093</v>
      </c>
      <c r="C43" t="s">
        <v>1890</v>
      </c>
      <c r="D43" t="s">
        <v>2094</v>
      </c>
      <c r="E43" t="s">
        <v>2095</v>
      </c>
    </row>
    <row r="44" spans="1:5" x14ac:dyDescent="0.25">
      <c r="A44" s="4" t="s">
        <v>567</v>
      </c>
      <c r="B44" s="4" t="s">
        <v>2096</v>
      </c>
      <c r="C44" s="4" t="s">
        <v>2097</v>
      </c>
      <c r="D44" s="4" t="s">
        <v>2098</v>
      </c>
      <c r="E44" s="4" t="s">
        <v>2099</v>
      </c>
    </row>
    <row r="45" spans="1:5" x14ac:dyDescent="0.25">
      <c r="A45" t="s">
        <v>290</v>
      </c>
      <c r="B45" t="s">
        <v>890</v>
      </c>
      <c r="C45" t="s">
        <v>1152</v>
      </c>
      <c r="D45" t="s">
        <v>2100</v>
      </c>
      <c r="E45" t="s">
        <v>1560</v>
      </c>
    </row>
    <row r="47" spans="1:5" x14ac:dyDescent="0.25">
      <c r="A47" t="s">
        <v>158</v>
      </c>
    </row>
    <row r="48" spans="1:5" x14ac:dyDescent="0.25">
      <c r="A48" t="s">
        <v>1936</v>
      </c>
    </row>
    <row r="49" spans="1:1" x14ac:dyDescent="0.25">
      <c r="A49" t="s">
        <v>298</v>
      </c>
    </row>
    <row r="50" spans="1:1" x14ac:dyDescent="0.25">
      <c r="A50" t="s">
        <v>299</v>
      </c>
    </row>
    <row r="51" spans="1:1" x14ac:dyDescent="0.25">
      <c r="A51" t="s">
        <v>783</v>
      </c>
    </row>
    <row r="52" spans="1:1" x14ac:dyDescent="0.25">
      <c r="A52" t="s">
        <v>784</v>
      </c>
    </row>
    <row r="54" spans="1:1" x14ac:dyDescent="0.25">
      <c r="A54" t="s">
        <v>162</v>
      </c>
    </row>
    <row r="55" spans="1:1" x14ac:dyDescent="0.25">
      <c r="A55" t="s">
        <v>302</v>
      </c>
    </row>
    <row r="56" spans="1:1" x14ac:dyDescent="0.25">
      <c r="A56" t="s">
        <v>668</v>
      </c>
    </row>
    <row r="58" spans="1:1" x14ac:dyDescent="0.25">
      <c r="A58" t="s">
        <v>165</v>
      </c>
    </row>
    <row r="59" spans="1:1" x14ac:dyDescent="0.25">
      <c r="A59" t="s">
        <v>574</v>
      </c>
    </row>
    <row r="60" spans="1:1" x14ac:dyDescent="0.25">
      <c r="A60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8"/>
  <sheetViews>
    <sheetView workbookViewId="0"/>
  </sheetViews>
  <sheetFormatPr defaultColWidth="11.42578125" defaultRowHeight="15" x14ac:dyDescent="0.25"/>
  <cols>
    <col min="1" max="1" width="38.7109375" customWidth="1"/>
    <col min="2" max="3" width="45.7109375" customWidth="1"/>
    <col min="4" max="4" width="13.140625" customWidth="1"/>
  </cols>
  <sheetData>
    <row r="1" spans="1:4" x14ac:dyDescent="0.25">
      <c r="A1" s="4" t="s">
        <v>14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444</v>
      </c>
      <c r="C2" s="3" t="s">
        <v>445</v>
      </c>
    </row>
    <row r="3" spans="1:4" x14ac:dyDescent="0.25">
      <c r="A3" t="s">
        <v>446</v>
      </c>
      <c r="B3" t="s">
        <v>447</v>
      </c>
      <c r="C3" t="s">
        <v>448</v>
      </c>
    </row>
    <row r="4" spans="1:4" x14ac:dyDescent="0.25">
      <c r="A4" t="s">
        <v>449</v>
      </c>
      <c r="B4" t="s">
        <v>450</v>
      </c>
      <c r="C4" t="s">
        <v>451</v>
      </c>
    </row>
    <row r="5" spans="1:4" x14ac:dyDescent="0.25">
      <c r="A5" t="s">
        <v>452</v>
      </c>
      <c r="B5" t="s">
        <v>453</v>
      </c>
      <c r="C5" t="s">
        <v>454</v>
      </c>
    </row>
    <row r="6" spans="1:4" x14ac:dyDescent="0.25">
      <c r="A6" t="s">
        <v>455</v>
      </c>
      <c r="B6" t="s">
        <v>456</v>
      </c>
      <c r="C6" t="s">
        <v>457</v>
      </c>
    </row>
    <row r="7" spans="1:4" x14ac:dyDescent="0.25">
      <c r="A7" t="s">
        <v>458</v>
      </c>
      <c r="B7" t="s">
        <v>459</v>
      </c>
      <c r="C7" t="s">
        <v>460</v>
      </c>
    </row>
    <row r="8" spans="1:4" x14ac:dyDescent="0.25">
      <c r="A8" t="s">
        <v>461</v>
      </c>
      <c r="B8" t="s">
        <v>462</v>
      </c>
      <c r="C8" t="s">
        <v>463</v>
      </c>
    </row>
    <row r="9" spans="1:4" x14ac:dyDescent="0.25">
      <c r="A9" t="s">
        <v>464</v>
      </c>
      <c r="B9" t="s">
        <v>465</v>
      </c>
      <c r="C9" t="s">
        <v>466</v>
      </c>
    </row>
    <row r="10" spans="1:4" x14ac:dyDescent="0.25">
      <c r="A10" t="s">
        <v>467</v>
      </c>
      <c r="B10" t="s">
        <v>468</v>
      </c>
      <c r="C10" t="s">
        <v>469</v>
      </c>
    </row>
    <row r="11" spans="1:4" x14ac:dyDescent="0.25">
      <c r="A11" t="s">
        <v>470</v>
      </c>
      <c r="B11" t="s">
        <v>471</v>
      </c>
      <c r="C11" t="s">
        <v>472</v>
      </c>
    </row>
    <row r="12" spans="1:4" x14ac:dyDescent="0.25">
      <c r="A12" t="s">
        <v>473</v>
      </c>
      <c r="B12" t="s">
        <v>474</v>
      </c>
      <c r="C12" t="s">
        <v>475</v>
      </c>
    </row>
    <row r="13" spans="1:4" x14ac:dyDescent="0.25">
      <c r="A13" t="s">
        <v>476</v>
      </c>
      <c r="B13" t="s">
        <v>477</v>
      </c>
      <c r="C13" t="s">
        <v>478</v>
      </c>
    </row>
    <row r="14" spans="1:4" x14ac:dyDescent="0.25">
      <c r="A14" t="s">
        <v>479</v>
      </c>
      <c r="B14" t="s">
        <v>480</v>
      </c>
      <c r="C14" t="s">
        <v>481</v>
      </c>
    </row>
    <row r="15" spans="1:4" x14ac:dyDescent="0.25">
      <c r="A15" t="s">
        <v>482</v>
      </c>
      <c r="B15" t="s">
        <v>483</v>
      </c>
      <c r="C15" t="s">
        <v>484</v>
      </c>
    </row>
    <row r="16" spans="1:4" x14ac:dyDescent="0.25">
      <c r="A16" t="s">
        <v>485</v>
      </c>
      <c r="B16" t="s">
        <v>486</v>
      </c>
      <c r="C16" t="s">
        <v>487</v>
      </c>
    </row>
    <row r="17" spans="1:3" x14ac:dyDescent="0.25">
      <c r="A17" t="s">
        <v>488</v>
      </c>
      <c r="B17" t="s">
        <v>489</v>
      </c>
      <c r="C17" t="s">
        <v>490</v>
      </c>
    </row>
    <row r="18" spans="1:3" x14ac:dyDescent="0.25">
      <c r="A18" t="s">
        <v>491</v>
      </c>
      <c r="B18" t="s">
        <v>492</v>
      </c>
      <c r="C18" t="s">
        <v>493</v>
      </c>
    </row>
    <row r="19" spans="1:3" x14ac:dyDescent="0.25">
      <c r="A19" t="s">
        <v>494</v>
      </c>
      <c r="B19" t="s">
        <v>495</v>
      </c>
      <c r="C19" t="s">
        <v>496</v>
      </c>
    </row>
    <row r="20" spans="1:3" x14ac:dyDescent="0.25">
      <c r="A20" t="s">
        <v>497</v>
      </c>
      <c r="B20" t="s">
        <v>498</v>
      </c>
      <c r="C20" t="s">
        <v>499</v>
      </c>
    </row>
    <row r="21" spans="1:3" x14ac:dyDescent="0.25">
      <c r="A21" t="s">
        <v>500</v>
      </c>
      <c r="B21" t="s">
        <v>501</v>
      </c>
      <c r="C21" t="s">
        <v>502</v>
      </c>
    </row>
    <row r="22" spans="1:3" x14ac:dyDescent="0.25">
      <c r="A22" t="s">
        <v>503</v>
      </c>
      <c r="B22" t="s">
        <v>504</v>
      </c>
      <c r="C22" t="s">
        <v>505</v>
      </c>
    </row>
    <row r="23" spans="1:3" x14ac:dyDescent="0.25">
      <c r="A23" t="s">
        <v>506</v>
      </c>
      <c r="B23" t="s">
        <v>507</v>
      </c>
      <c r="C23" t="s">
        <v>508</v>
      </c>
    </row>
    <row r="24" spans="1:3" x14ac:dyDescent="0.25">
      <c r="A24" t="s">
        <v>509</v>
      </c>
      <c r="B24" t="s">
        <v>510</v>
      </c>
      <c r="C24" t="s">
        <v>511</v>
      </c>
    </row>
    <row r="25" spans="1:3" x14ac:dyDescent="0.25">
      <c r="A25" t="s">
        <v>512</v>
      </c>
      <c r="B25" t="s">
        <v>513</v>
      </c>
      <c r="C25" t="s">
        <v>514</v>
      </c>
    </row>
    <row r="26" spans="1:3" x14ac:dyDescent="0.25">
      <c r="A26" t="s">
        <v>515</v>
      </c>
      <c r="B26" t="s">
        <v>516</v>
      </c>
      <c r="C26" t="s">
        <v>517</v>
      </c>
    </row>
    <row r="27" spans="1:3" x14ac:dyDescent="0.25">
      <c r="A27" t="s">
        <v>518</v>
      </c>
      <c r="B27" t="s">
        <v>519</v>
      </c>
      <c r="C27" t="s">
        <v>520</v>
      </c>
    </row>
    <row r="28" spans="1:3" x14ac:dyDescent="0.25">
      <c r="A28" t="s">
        <v>521</v>
      </c>
      <c r="B28" t="s">
        <v>522</v>
      </c>
      <c r="C28" t="s">
        <v>523</v>
      </c>
    </row>
    <row r="29" spans="1:3" x14ac:dyDescent="0.25">
      <c r="A29" t="s">
        <v>524</v>
      </c>
      <c r="B29" t="s">
        <v>525</v>
      </c>
      <c r="C29" t="s">
        <v>526</v>
      </c>
    </row>
    <row r="30" spans="1:3" x14ac:dyDescent="0.25">
      <c r="A30" t="s">
        <v>527</v>
      </c>
      <c r="B30" t="s">
        <v>528</v>
      </c>
      <c r="C30" t="s">
        <v>529</v>
      </c>
    </row>
    <row r="31" spans="1:3" x14ac:dyDescent="0.25">
      <c r="A31" t="s">
        <v>530</v>
      </c>
      <c r="B31" t="s">
        <v>531</v>
      </c>
      <c r="C31" t="s">
        <v>532</v>
      </c>
    </row>
    <row r="32" spans="1:3" x14ac:dyDescent="0.25">
      <c r="A32" t="s">
        <v>533</v>
      </c>
      <c r="B32" t="s">
        <v>534</v>
      </c>
      <c r="C32" t="s">
        <v>535</v>
      </c>
    </row>
    <row r="33" spans="1:3" x14ac:dyDescent="0.25">
      <c r="A33" t="s">
        <v>536</v>
      </c>
      <c r="B33" t="s">
        <v>202</v>
      </c>
      <c r="C33" t="s">
        <v>202</v>
      </c>
    </row>
    <row r="34" spans="1:3" x14ac:dyDescent="0.25">
      <c r="A34" t="s">
        <v>537</v>
      </c>
      <c r="B34" t="s">
        <v>538</v>
      </c>
      <c r="C34" t="s">
        <v>539</v>
      </c>
    </row>
    <row r="35" spans="1:3" x14ac:dyDescent="0.25">
      <c r="A35" t="s">
        <v>540</v>
      </c>
      <c r="B35" t="s">
        <v>541</v>
      </c>
      <c r="C35" t="s">
        <v>542</v>
      </c>
    </row>
    <row r="36" spans="1:3" x14ac:dyDescent="0.25">
      <c r="A36" t="s">
        <v>543</v>
      </c>
      <c r="B36" t="s">
        <v>544</v>
      </c>
      <c r="C36" t="s">
        <v>545</v>
      </c>
    </row>
    <row r="37" spans="1:3" x14ac:dyDescent="0.25">
      <c r="A37" t="s">
        <v>546</v>
      </c>
      <c r="B37" t="s">
        <v>547</v>
      </c>
      <c r="C37" t="s">
        <v>548</v>
      </c>
    </row>
    <row r="38" spans="1:3" x14ac:dyDescent="0.25">
      <c r="A38" t="s">
        <v>549</v>
      </c>
      <c r="B38" t="s">
        <v>550</v>
      </c>
      <c r="C38" t="s">
        <v>551</v>
      </c>
    </row>
    <row r="39" spans="1:3" x14ac:dyDescent="0.25">
      <c r="A39" t="s">
        <v>552</v>
      </c>
      <c r="B39" t="s">
        <v>553</v>
      </c>
      <c r="C39" t="s">
        <v>554</v>
      </c>
    </row>
    <row r="40" spans="1:3" x14ac:dyDescent="0.25">
      <c r="A40" t="s">
        <v>555</v>
      </c>
      <c r="B40" t="s">
        <v>556</v>
      </c>
      <c r="C40" t="s">
        <v>557</v>
      </c>
    </row>
    <row r="41" spans="1:3" x14ac:dyDescent="0.25">
      <c r="A41" t="s">
        <v>558</v>
      </c>
      <c r="B41" t="s">
        <v>559</v>
      </c>
      <c r="C41" t="s">
        <v>560</v>
      </c>
    </row>
    <row r="42" spans="1:3" x14ac:dyDescent="0.25">
      <c r="A42" t="s">
        <v>561</v>
      </c>
      <c r="B42" t="s">
        <v>562</v>
      </c>
      <c r="C42" t="s">
        <v>563</v>
      </c>
    </row>
    <row r="43" spans="1:3" x14ac:dyDescent="0.25">
      <c r="A43" t="s">
        <v>564</v>
      </c>
      <c r="B43" t="s">
        <v>565</v>
      </c>
      <c r="C43" t="s">
        <v>566</v>
      </c>
    </row>
    <row r="44" spans="1:3" x14ac:dyDescent="0.25">
      <c r="A44" s="4" t="s">
        <v>567</v>
      </c>
      <c r="B44" s="4" t="s">
        <v>568</v>
      </c>
      <c r="C44" s="4" t="s">
        <v>569</v>
      </c>
    </row>
    <row r="45" spans="1:3" x14ac:dyDescent="0.25">
      <c r="A45" t="s">
        <v>290</v>
      </c>
      <c r="B45" t="s">
        <v>570</v>
      </c>
      <c r="C45" t="s">
        <v>571</v>
      </c>
    </row>
    <row r="47" spans="1:3" x14ac:dyDescent="0.25">
      <c r="A47" t="s">
        <v>158</v>
      </c>
    </row>
    <row r="48" spans="1:3" x14ac:dyDescent="0.25">
      <c r="A48" t="s">
        <v>572</v>
      </c>
    </row>
    <row r="49" spans="1:1" x14ac:dyDescent="0.25">
      <c r="A49" t="s">
        <v>298</v>
      </c>
    </row>
    <row r="50" spans="1:1" x14ac:dyDescent="0.25">
      <c r="A50" t="s">
        <v>299</v>
      </c>
    </row>
    <row r="51" spans="1:1" x14ac:dyDescent="0.25">
      <c r="A51" t="s">
        <v>573</v>
      </c>
    </row>
    <row r="53" spans="1:1" x14ac:dyDescent="0.25">
      <c r="A53" t="s">
        <v>162</v>
      </c>
    </row>
    <row r="54" spans="1:1" x14ac:dyDescent="0.25">
      <c r="A54" t="s">
        <v>302</v>
      </c>
    </row>
    <row r="56" spans="1:1" x14ac:dyDescent="0.25">
      <c r="A56" t="s">
        <v>165</v>
      </c>
    </row>
    <row r="57" spans="1:1" x14ac:dyDescent="0.25">
      <c r="A57" t="s">
        <v>574</v>
      </c>
    </row>
    <row r="58" spans="1:1" x14ac:dyDescent="0.25">
      <c r="A58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58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63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725</v>
      </c>
      <c r="C2" s="3" t="s">
        <v>726</v>
      </c>
      <c r="D2" s="3" t="s">
        <v>727</v>
      </c>
      <c r="E2" s="3" t="s">
        <v>728</v>
      </c>
    </row>
    <row r="3" spans="1:6" x14ac:dyDescent="0.25">
      <c r="A3" t="s">
        <v>446</v>
      </c>
      <c r="B3" t="s">
        <v>2101</v>
      </c>
      <c r="C3" t="s">
        <v>2102</v>
      </c>
      <c r="D3" t="s">
        <v>2103</v>
      </c>
      <c r="E3" t="s">
        <v>2104</v>
      </c>
    </row>
    <row r="4" spans="1:6" x14ac:dyDescent="0.25">
      <c r="A4" t="s">
        <v>449</v>
      </c>
      <c r="B4" t="s">
        <v>2105</v>
      </c>
      <c r="C4" t="s">
        <v>2106</v>
      </c>
      <c r="D4" t="s">
        <v>2107</v>
      </c>
      <c r="E4" t="s">
        <v>2108</v>
      </c>
    </row>
    <row r="5" spans="1:6" x14ac:dyDescent="0.25">
      <c r="A5" t="s">
        <v>452</v>
      </c>
      <c r="B5" t="s">
        <v>2109</v>
      </c>
      <c r="C5" t="s">
        <v>2110</v>
      </c>
      <c r="D5" t="s">
        <v>2111</v>
      </c>
      <c r="E5" t="s">
        <v>2112</v>
      </c>
    </row>
    <row r="6" spans="1:6" x14ac:dyDescent="0.25">
      <c r="A6" t="s">
        <v>455</v>
      </c>
      <c r="B6" t="s">
        <v>2113</v>
      </c>
      <c r="C6" t="s">
        <v>2114</v>
      </c>
      <c r="D6" t="s">
        <v>2115</v>
      </c>
      <c r="E6" t="s">
        <v>2116</v>
      </c>
    </row>
    <row r="7" spans="1:6" x14ac:dyDescent="0.25">
      <c r="A7" t="s">
        <v>458</v>
      </c>
      <c r="B7" t="s">
        <v>2117</v>
      </c>
      <c r="C7" t="s">
        <v>2118</v>
      </c>
      <c r="D7" t="s">
        <v>2119</v>
      </c>
      <c r="E7" t="s">
        <v>2120</v>
      </c>
    </row>
    <row r="8" spans="1:6" x14ac:dyDescent="0.25">
      <c r="A8" t="s">
        <v>461</v>
      </c>
      <c r="B8" t="s">
        <v>2121</v>
      </c>
      <c r="C8" t="s">
        <v>2122</v>
      </c>
      <c r="D8" t="s">
        <v>2123</v>
      </c>
      <c r="E8" t="s">
        <v>2120</v>
      </c>
    </row>
    <row r="9" spans="1:6" x14ac:dyDescent="0.25">
      <c r="A9" t="s">
        <v>464</v>
      </c>
      <c r="B9" t="s">
        <v>1731</v>
      </c>
      <c r="C9" t="s">
        <v>2124</v>
      </c>
      <c r="D9" t="s">
        <v>2125</v>
      </c>
      <c r="E9" t="s">
        <v>2126</v>
      </c>
    </row>
    <row r="10" spans="1:6" x14ac:dyDescent="0.25">
      <c r="A10" t="s">
        <v>467</v>
      </c>
      <c r="B10" t="s">
        <v>2127</v>
      </c>
      <c r="C10" t="s">
        <v>2128</v>
      </c>
      <c r="D10" t="s">
        <v>2129</v>
      </c>
      <c r="E10" t="s">
        <v>2130</v>
      </c>
    </row>
    <row r="11" spans="1:6" x14ac:dyDescent="0.25">
      <c r="A11" t="s">
        <v>470</v>
      </c>
      <c r="B11" t="s">
        <v>2131</v>
      </c>
      <c r="C11" t="s">
        <v>2132</v>
      </c>
      <c r="D11" t="s">
        <v>2133</v>
      </c>
      <c r="E11" t="s">
        <v>2134</v>
      </c>
    </row>
    <row r="12" spans="1:6" x14ac:dyDescent="0.25">
      <c r="A12" t="s">
        <v>473</v>
      </c>
      <c r="B12" t="s">
        <v>1915</v>
      </c>
      <c r="C12" t="s">
        <v>2135</v>
      </c>
      <c r="D12" t="s">
        <v>2136</v>
      </c>
      <c r="E12" t="s">
        <v>2137</v>
      </c>
    </row>
    <row r="13" spans="1:6" x14ac:dyDescent="0.25">
      <c r="A13" t="s">
        <v>476</v>
      </c>
      <c r="B13" t="s">
        <v>2138</v>
      </c>
      <c r="C13" t="s">
        <v>2139</v>
      </c>
      <c r="D13" t="s">
        <v>2140</v>
      </c>
      <c r="E13" t="s">
        <v>2141</v>
      </c>
    </row>
    <row r="14" spans="1:6" x14ac:dyDescent="0.25">
      <c r="A14" t="s">
        <v>479</v>
      </c>
      <c r="B14" t="s">
        <v>2142</v>
      </c>
      <c r="C14" t="s">
        <v>2143</v>
      </c>
      <c r="D14" t="s">
        <v>2144</v>
      </c>
      <c r="E14" t="s">
        <v>2145</v>
      </c>
    </row>
    <row r="15" spans="1:6" x14ac:dyDescent="0.25">
      <c r="A15" t="s">
        <v>482</v>
      </c>
      <c r="B15" t="s">
        <v>2146</v>
      </c>
      <c r="C15" t="s">
        <v>2147</v>
      </c>
      <c r="D15" t="s">
        <v>2148</v>
      </c>
      <c r="E15" t="s">
        <v>2149</v>
      </c>
    </row>
    <row r="16" spans="1:6" x14ac:dyDescent="0.25">
      <c r="A16" t="s">
        <v>485</v>
      </c>
      <c r="B16" t="s">
        <v>2150</v>
      </c>
      <c r="C16" t="s">
        <v>2151</v>
      </c>
      <c r="D16" t="s">
        <v>2152</v>
      </c>
      <c r="E16" t="s">
        <v>2153</v>
      </c>
    </row>
    <row r="17" spans="1:5" x14ac:dyDescent="0.25">
      <c r="A17" t="s">
        <v>488</v>
      </c>
      <c r="B17" t="s">
        <v>2154</v>
      </c>
      <c r="C17" t="s">
        <v>2155</v>
      </c>
      <c r="D17" t="s">
        <v>2156</v>
      </c>
      <c r="E17" t="s">
        <v>2157</v>
      </c>
    </row>
    <row r="18" spans="1:5" x14ac:dyDescent="0.25">
      <c r="A18" t="s">
        <v>491</v>
      </c>
      <c r="B18" t="s">
        <v>2158</v>
      </c>
      <c r="C18" t="s">
        <v>2159</v>
      </c>
      <c r="D18" t="s">
        <v>2160</v>
      </c>
      <c r="E18" t="s">
        <v>2161</v>
      </c>
    </row>
    <row r="19" spans="1:5" x14ac:dyDescent="0.25">
      <c r="A19" t="s">
        <v>494</v>
      </c>
      <c r="B19" t="s">
        <v>2162</v>
      </c>
      <c r="C19" t="s">
        <v>2163</v>
      </c>
      <c r="D19" t="s">
        <v>2164</v>
      </c>
      <c r="E19" t="s">
        <v>2165</v>
      </c>
    </row>
    <row r="20" spans="1:5" x14ac:dyDescent="0.25">
      <c r="A20" t="s">
        <v>497</v>
      </c>
      <c r="B20" t="s">
        <v>2166</v>
      </c>
      <c r="C20" t="s">
        <v>2167</v>
      </c>
      <c r="D20" t="s">
        <v>2168</v>
      </c>
      <c r="E20" t="s">
        <v>2169</v>
      </c>
    </row>
    <row r="21" spans="1:5" x14ac:dyDescent="0.25">
      <c r="A21" t="s">
        <v>500</v>
      </c>
      <c r="B21" t="s">
        <v>2170</v>
      </c>
      <c r="C21" t="s">
        <v>2171</v>
      </c>
      <c r="D21" t="s">
        <v>2172</v>
      </c>
      <c r="E21" t="s">
        <v>2173</v>
      </c>
    </row>
    <row r="22" spans="1:5" x14ac:dyDescent="0.25">
      <c r="A22" t="s">
        <v>503</v>
      </c>
      <c r="B22" t="s">
        <v>2174</v>
      </c>
      <c r="C22" t="s">
        <v>2175</v>
      </c>
      <c r="D22" t="s">
        <v>2176</v>
      </c>
      <c r="E22" t="s">
        <v>2177</v>
      </c>
    </row>
    <row r="23" spans="1:5" x14ac:dyDescent="0.25">
      <c r="A23" t="s">
        <v>506</v>
      </c>
      <c r="B23" t="s">
        <v>2178</v>
      </c>
      <c r="C23" t="s">
        <v>2179</v>
      </c>
      <c r="D23" t="s">
        <v>2180</v>
      </c>
      <c r="E23" t="s">
        <v>2181</v>
      </c>
    </row>
    <row r="24" spans="1:5" x14ac:dyDescent="0.25">
      <c r="A24" t="s">
        <v>509</v>
      </c>
      <c r="B24" t="s">
        <v>2182</v>
      </c>
      <c r="C24" t="s">
        <v>2183</v>
      </c>
      <c r="D24" t="s">
        <v>2184</v>
      </c>
      <c r="E24" t="s">
        <v>2185</v>
      </c>
    </row>
    <row r="25" spans="1:5" x14ac:dyDescent="0.25">
      <c r="A25" t="s">
        <v>512</v>
      </c>
      <c r="B25" t="s">
        <v>2186</v>
      </c>
      <c r="C25" t="s">
        <v>2187</v>
      </c>
      <c r="D25" t="s">
        <v>2188</v>
      </c>
      <c r="E25" t="s">
        <v>2189</v>
      </c>
    </row>
    <row r="26" spans="1:5" x14ac:dyDescent="0.25">
      <c r="A26" t="s">
        <v>515</v>
      </c>
      <c r="B26" t="s">
        <v>2190</v>
      </c>
      <c r="C26" t="s">
        <v>2191</v>
      </c>
      <c r="D26" t="s">
        <v>2192</v>
      </c>
      <c r="E26" t="s">
        <v>2193</v>
      </c>
    </row>
    <row r="27" spans="1:5" x14ac:dyDescent="0.25">
      <c r="A27" t="s">
        <v>518</v>
      </c>
      <c r="B27" t="s">
        <v>2194</v>
      </c>
      <c r="C27" t="s">
        <v>2195</v>
      </c>
      <c r="D27" t="s">
        <v>2196</v>
      </c>
      <c r="E27" t="s">
        <v>2197</v>
      </c>
    </row>
    <row r="28" spans="1:5" x14ac:dyDescent="0.25">
      <c r="A28" t="s">
        <v>521</v>
      </c>
      <c r="B28" t="s">
        <v>2198</v>
      </c>
      <c r="C28" t="s">
        <v>2199</v>
      </c>
      <c r="D28" t="s">
        <v>2200</v>
      </c>
      <c r="E28" t="s">
        <v>2201</v>
      </c>
    </row>
    <row r="29" spans="1:5" x14ac:dyDescent="0.25">
      <c r="A29" t="s">
        <v>524</v>
      </c>
      <c r="B29" t="s">
        <v>2202</v>
      </c>
      <c r="C29" t="s">
        <v>2203</v>
      </c>
      <c r="D29" t="s">
        <v>2204</v>
      </c>
      <c r="E29" t="s">
        <v>2205</v>
      </c>
    </row>
    <row r="30" spans="1:5" x14ac:dyDescent="0.25">
      <c r="A30" t="s">
        <v>527</v>
      </c>
      <c r="B30" t="s">
        <v>2206</v>
      </c>
      <c r="C30" t="s">
        <v>2207</v>
      </c>
      <c r="D30" t="s">
        <v>2208</v>
      </c>
      <c r="E30" t="s">
        <v>2209</v>
      </c>
    </row>
    <row r="31" spans="1:5" x14ac:dyDescent="0.25">
      <c r="A31" t="s">
        <v>530</v>
      </c>
      <c r="B31" t="s">
        <v>2210</v>
      </c>
      <c r="C31" t="s">
        <v>2211</v>
      </c>
      <c r="D31" t="s">
        <v>202</v>
      </c>
      <c r="E31" t="s">
        <v>202</v>
      </c>
    </row>
    <row r="32" spans="1:5" x14ac:dyDescent="0.25">
      <c r="A32" t="s">
        <v>533</v>
      </c>
      <c r="B32" t="s">
        <v>2212</v>
      </c>
      <c r="C32" t="s">
        <v>2213</v>
      </c>
      <c r="D32" t="s">
        <v>2214</v>
      </c>
      <c r="E32" t="s">
        <v>2215</v>
      </c>
    </row>
    <row r="33" spans="1:5" x14ac:dyDescent="0.25">
      <c r="A33" t="s">
        <v>536</v>
      </c>
      <c r="B33" t="s">
        <v>202</v>
      </c>
      <c r="C33" t="s">
        <v>202</v>
      </c>
      <c r="D33" t="s">
        <v>202</v>
      </c>
      <c r="E33" t="s">
        <v>202</v>
      </c>
    </row>
    <row r="34" spans="1:5" x14ac:dyDescent="0.25">
      <c r="A34" t="s">
        <v>537</v>
      </c>
      <c r="B34" t="s">
        <v>2216</v>
      </c>
      <c r="C34" t="s">
        <v>2217</v>
      </c>
      <c r="D34" t="s">
        <v>2218</v>
      </c>
      <c r="E34" t="s">
        <v>2219</v>
      </c>
    </row>
    <row r="35" spans="1:5" x14ac:dyDescent="0.25">
      <c r="A35" t="s">
        <v>540</v>
      </c>
      <c r="B35" t="s">
        <v>2220</v>
      </c>
      <c r="C35" t="s">
        <v>1660</v>
      </c>
      <c r="D35" t="s">
        <v>2221</v>
      </c>
      <c r="E35" t="s">
        <v>2222</v>
      </c>
    </row>
    <row r="36" spans="1:5" x14ac:dyDescent="0.25">
      <c r="A36" t="s">
        <v>543</v>
      </c>
      <c r="B36" t="s">
        <v>2223</v>
      </c>
      <c r="C36" t="s">
        <v>1609</v>
      </c>
      <c r="D36" t="s">
        <v>2224</v>
      </c>
      <c r="E36" t="s">
        <v>2225</v>
      </c>
    </row>
    <row r="37" spans="1:5" x14ac:dyDescent="0.25">
      <c r="A37" t="s">
        <v>546</v>
      </c>
      <c r="B37" t="s">
        <v>2226</v>
      </c>
      <c r="C37" t="s">
        <v>2227</v>
      </c>
      <c r="D37" t="s">
        <v>2228</v>
      </c>
      <c r="E37" t="s">
        <v>2229</v>
      </c>
    </row>
    <row r="38" spans="1:5" x14ac:dyDescent="0.25">
      <c r="A38" t="s">
        <v>549</v>
      </c>
      <c r="B38" t="s">
        <v>2230</v>
      </c>
      <c r="C38" t="s">
        <v>2231</v>
      </c>
      <c r="D38" t="s">
        <v>2232</v>
      </c>
      <c r="E38" t="s">
        <v>2233</v>
      </c>
    </row>
    <row r="39" spans="1:5" x14ac:dyDescent="0.25">
      <c r="A39" t="s">
        <v>552</v>
      </c>
      <c r="B39" t="s">
        <v>2234</v>
      </c>
      <c r="C39" t="s">
        <v>2235</v>
      </c>
      <c r="D39" t="s">
        <v>2236</v>
      </c>
      <c r="E39" t="s">
        <v>2237</v>
      </c>
    </row>
    <row r="40" spans="1:5" x14ac:dyDescent="0.25">
      <c r="A40" t="s">
        <v>555</v>
      </c>
      <c r="B40" t="s">
        <v>2238</v>
      </c>
      <c r="C40" t="s">
        <v>2239</v>
      </c>
      <c r="D40" t="s">
        <v>2240</v>
      </c>
      <c r="E40" t="s">
        <v>2241</v>
      </c>
    </row>
    <row r="41" spans="1:5" x14ac:dyDescent="0.25">
      <c r="A41" t="s">
        <v>558</v>
      </c>
      <c r="B41" t="s">
        <v>2242</v>
      </c>
      <c r="C41" t="s">
        <v>2243</v>
      </c>
      <c r="D41" t="s">
        <v>2244</v>
      </c>
      <c r="E41" t="s">
        <v>2245</v>
      </c>
    </row>
    <row r="42" spans="1:5" x14ac:dyDescent="0.25">
      <c r="A42" t="s">
        <v>561</v>
      </c>
      <c r="B42" t="s">
        <v>2246</v>
      </c>
      <c r="C42" t="s">
        <v>2247</v>
      </c>
      <c r="D42" t="s">
        <v>2248</v>
      </c>
      <c r="E42" t="s">
        <v>2249</v>
      </c>
    </row>
    <row r="43" spans="1:5" x14ac:dyDescent="0.25">
      <c r="A43" t="s">
        <v>564</v>
      </c>
      <c r="B43" t="s">
        <v>2250</v>
      </c>
      <c r="C43" t="s">
        <v>2251</v>
      </c>
      <c r="D43" t="s">
        <v>2252</v>
      </c>
      <c r="E43" t="s">
        <v>2253</v>
      </c>
    </row>
    <row r="44" spans="1:5" x14ac:dyDescent="0.25">
      <c r="A44" s="4" t="s">
        <v>567</v>
      </c>
      <c r="B44" s="4" t="s">
        <v>2254</v>
      </c>
      <c r="C44" s="4" t="s">
        <v>2255</v>
      </c>
      <c r="D44" s="4" t="s">
        <v>2256</v>
      </c>
      <c r="E44" s="4" t="s">
        <v>2257</v>
      </c>
    </row>
    <row r="45" spans="1:5" x14ac:dyDescent="0.25">
      <c r="A45" t="s">
        <v>290</v>
      </c>
      <c r="B45" t="s">
        <v>1313</v>
      </c>
      <c r="C45" t="s">
        <v>2258</v>
      </c>
      <c r="D45" t="s">
        <v>2259</v>
      </c>
      <c r="E45" t="s">
        <v>2260</v>
      </c>
    </row>
    <row r="47" spans="1:5" x14ac:dyDescent="0.25">
      <c r="A47" t="s">
        <v>158</v>
      </c>
    </row>
    <row r="48" spans="1:5" x14ac:dyDescent="0.25">
      <c r="A48" t="s">
        <v>1691</v>
      </c>
    </row>
    <row r="49" spans="1:1" x14ac:dyDescent="0.25">
      <c r="A49" t="s">
        <v>785</v>
      </c>
    </row>
    <row r="50" spans="1:1" x14ac:dyDescent="0.25">
      <c r="A50" t="s">
        <v>786</v>
      </c>
    </row>
    <row r="52" spans="1:1" x14ac:dyDescent="0.25">
      <c r="A52" t="s">
        <v>162</v>
      </c>
    </row>
    <row r="53" spans="1:1" x14ac:dyDescent="0.25">
      <c r="A53" t="s">
        <v>669</v>
      </c>
    </row>
    <row r="54" spans="1:1" x14ac:dyDescent="0.25">
      <c r="A54" t="s">
        <v>670</v>
      </c>
    </row>
    <row r="56" spans="1:1" x14ac:dyDescent="0.25">
      <c r="A56" t="s">
        <v>165</v>
      </c>
    </row>
    <row r="57" spans="1:1" x14ac:dyDescent="0.25">
      <c r="A57" t="s">
        <v>574</v>
      </c>
    </row>
    <row r="58" spans="1:1" x14ac:dyDescent="0.25">
      <c r="A58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58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64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725</v>
      </c>
      <c r="C2" s="3" t="s">
        <v>726</v>
      </c>
      <c r="D2" s="3" t="s">
        <v>727</v>
      </c>
      <c r="E2" s="3" t="s">
        <v>728</v>
      </c>
    </row>
    <row r="3" spans="1:6" x14ac:dyDescent="0.25">
      <c r="A3" t="s">
        <v>446</v>
      </c>
      <c r="B3" t="s">
        <v>2261</v>
      </c>
      <c r="C3" t="s">
        <v>2262</v>
      </c>
      <c r="D3" t="s">
        <v>2263</v>
      </c>
      <c r="E3" t="s">
        <v>2264</v>
      </c>
    </row>
    <row r="4" spans="1:6" x14ac:dyDescent="0.25">
      <c r="A4" t="s">
        <v>449</v>
      </c>
      <c r="B4" t="s">
        <v>2265</v>
      </c>
      <c r="C4" t="s">
        <v>2266</v>
      </c>
      <c r="D4" t="s">
        <v>2267</v>
      </c>
      <c r="E4" t="s">
        <v>2268</v>
      </c>
    </row>
    <row r="5" spans="1:6" x14ac:dyDescent="0.25">
      <c r="A5" t="s">
        <v>452</v>
      </c>
      <c r="B5" t="s">
        <v>2269</v>
      </c>
      <c r="C5" t="s">
        <v>2270</v>
      </c>
      <c r="D5" t="s">
        <v>2123</v>
      </c>
      <c r="E5" t="s">
        <v>2271</v>
      </c>
    </row>
    <row r="6" spans="1:6" x14ac:dyDescent="0.25">
      <c r="A6" t="s">
        <v>455</v>
      </c>
      <c r="B6" t="s">
        <v>2102</v>
      </c>
      <c r="C6" t="s">
        <v>2101</v>
      </c>
      <c r="D6" t="s">
        <v>2272</v>
      </c>
      <c r="E6" t="s">
        <v>2273</v>
      </c>
    </row>
    <row r="7" spans="1:6" x14ac:dyDescent="0.25">
      <c r="A7" t="s">
        <v>458</v>
      </c>
      <c r="B7" t="s">
        <v>2274</v>
      </c>
      <c r="C7" t="s">
        <v>2275</v>
      </c>
      <c r="D7" t="s">
        <v>2276</v>
      </c>
      <c r="E7" t="s">
        <v>2277</v>
      </c>
    </row>
    <row r="8" spans="1:6" x14ac:dyDescent="0.25">
      <c r="A8" t="s">
        <v>461</v>
      </c>
      <c r="B8" t="s">
        <v>2278</v>
      </c>
      <c r="C8" t="s">
        <v>2279</v>
      </c>
      <c r="D8" t="s">
        <v>2280</v>
      </c>
      <c r="E8" t="s">
        <v>2281</v>
      </c>
    </row>
    <row r="9" spans="1:6" x14ac:dyDescent="0.25">
      <c r="A9" t="s">
        <v>464</v>
      </c>
      <c r="B9" t="s">
        <v>2282</v>
      </c>
      <c r="C9" t="s">
        <v>2283</v>
      </c>
      <c r="D9" t="s">
        <v>2284</v>
      </c>
      <c r="E9" t="s">
        <v>2285</v>
      </c>
    </row>
    <row r="10" spans="1:6" x14ac:dyDescent="0.25">
      <c r="A10" t="s">
        <v>467</v>
      </c>
      <c r="B10" t="s">
        <v>2286</v>
      </c>
      <c r="C10" t="s">
        <v>2287</v>
      </c>
      <c r="D10" t="s">
        <v>2119</v>
      </c>
      <c r="E10" t="s">
        <v>2288</v>
      </c>
    </row>
    <row r="11" spans="1:6" x14ac:dyDescent="0.25">
      <c r="A11" t="s">
        <v>470</v>
      </c>
      <c r="B11" t="s">
        <v>2289</v>
      </c>
      <c r="C11" t="s">
        <v>2036</v>
      </c>
      <c r="D11" t="s">
        <v>2290</v>
      </c>
      <c r="E11" t="s">
        <v>2291</v>
      </c>
    </row>
    <row r="12" spans="1:6" x14ac:dyDescent="0.25">
      <c r="A12" t="s">
        <v>473</v>
      </c>
      <c r="B12" t="s">
        <v>2061</v>
      </c>
      <c r="C12" t="s">
        <v>2061</v>
      </c>
      <c r="D12" t="s">
        <v>2292</v>
      </c>
      <c r="E12" t="s">
        <v>2293</v>
      </c>
    </row>
    <row r="13" spans="1:6" x14ac:dyDescent="0.25">
      <c r="A13" t="s">
        <v>476</v>
      </c>
      <c r="B13" t="s">
        <v>2294</v>
      </c>
      <c r="C13" t="s">
        <v>2295</v>
      </c>
      <c r="D13" t="s">
        <v>2296</v>
      </c>
      <c r="E13" t="s">
        <v>2297</v>
      </c>
    </row>
    <row r="14" spans="1:6" x14ac:dyDescent="0.25">
      <c r="A14" t="s">
        <v>479</v>
      </c>
      <c r="B14" t="s">
        <v>2298</v>
      </c>
      <c r="C14" t="s">
        <v>2299</v>
      </c>
      <c r="D14" t="s">
        <v>2300</v>
      </c>
      <c r="E14" t="s">
        <v>2301</v>
      </c>
    </row>
    <row r="15" spans="1:6" x14ac:dyDescent="0.25">
      <c r="A15" t="s">
        <v>482</v>
      </c>
      <c r="B15" t="s">
        <v>2302</v>
      </c>
      <c r="C15" t="s">
        <v>2303</v>
      </c>
      <c r="D15" t="s">
        <v>2304</v>
      </c>
      <c r="E15" t="s">
        <v>2305</v>
      </c>
    </row>
    <row r="16" spans="1:6" x14ac:dyDescent="0.25">
      <c r="A16" t="s">
        <v>485</v>
      </c>
      <c r="B16" t="s">
        <v>2306</v>
      </c>
      <c r="C16" t="s">
        <v>2307</v>
      </c>
      <c r="D16" t="s">
        <v>2308</v>
      </c>
      <c r="E16" t="s">
        <v>2309</v>
      </c>
    </row>
    <row r="17" spans="1:5" x14ac:dyDescent="0.25">
      <c r="A17" t="s">
        <v>488</v>
      </c>
      <c r="B17" t="s">
        <v>2310</v>
      </c>
      <c r="C17" t="s">
        <v>2311</v>
      </c>
      <c r="D17" t="s">
        <v>2312</v>
      </c>
      <c r="E17" t="s">
        <v>2313</v>
      </c>
    </row>
    <row r="18" spans="1:5" x14ac:dyDescent="0.25">
      <c r="A18" t="s">
        <v>491</v>
      </c>
      <c r="B18" t="s">
        <v>2314</v>
      </c>
      <c r="C18" t="s">
        <v>1622</v>
      </c>
      <c r="D18" t="s">
        <v>2315</v>
      </c>
      <c r="E18" t="s">
        <v>2316</v>
      </c>
    </row>
    <row r="19" spans="1:5" x14ac:dyDescent="0.25">
      <c r="A19" t="s">
        <v>494</v>
      </c>
      <c r="B19" t="s">
        <v>2317</v>
      </c>
      <c r="C19" t="s">
        <v>2318</v>
      </c>
      <c r="D19" t="s">
        <v>2319</v>
      </c>
      <c r="E19" t="s">
        <v>2320</v>
      </c>
    </row>
    <row r="20" spans="1:5" x14ac:dyDescent="0.25">
      <c r="A20" t="s">
        <v>497</v>
      </c>
      <c r="B20" t="s">
        <v>2321</v>
      </c>
      <c r="C20" t="s">
        <v>2322</v>
      </c>
      <c r="D20" t="s">
        <v>2323</v>
      </c>
      <c r="E20" t="s">
        <v>2324</v>
      </c>
    </row>
    <row r="21" spans="1:5" x14ac:dyDescent="0.25">
      <c r="A21" t="s">
        <v>500</v>
      </c>
      <c r="B21" t="s">
        <v>2325</v>
      </c>
      <c r="C21" t="s">
        <v>2326</v>
      </c>
      <c r="D21" t="s">
        <v>2327</v>
      </c>
      <c r="E21" t="s">
        <v>2328</v>
      </c>
    </row>
    <row r="22" spans="1:5" x14ac:dyDescent="0.25">
      <c r="A22" t="s">
        <v>503</v>
      </c>
      <c r="B22" t="s">
        <v>2041</v>
      </c>
      <c r="C22" t="s">
        <v>2329</v>
      </c>
      <c r="D22" t="s">
        <v>2330</v>
      </c>
      <c r="E22" t="s">
        <v>2331</v>
      </c>
    </row>
    <row r="23" spans="1:5" x14ac:dyDescent="0.25">
      <c r="A23" t="s">
        <v>506</v>
      </c>
      <c r="B23" t="s">
        <v>2332</v>
      </c>
      <c r="C23" t="s">
        <v>2333</v>
      </c>
      <c r="D23" t="s">
        <v>2334</v>
      </c>
      <c r="E23" t="s">
        <v>2335</v>
      </c>
    </row>
    <row r="24" spans="1:5" x14ac:dyDescent="0.25">
      <c r="A24" t="s">
        <v>509</v>
      </c>
      <c r="B24" t="s">
        <v>2336</v>
      </c>
      <c r="C24" t="s">
        <v>2337</v>
      </c>
      <c r="D24" t="s">
        <v>2338</v>
      </c>
      <c r="E24" t="s">
        <v>2339</v>
      </c>
    </row>
    <row r="25" spans="1:5" x14ac:dyDescent="0.25">
      <c r="A25" t="s">
        <v>512</v>
      </c>
      <c r="B25" t="s">
        <v>2340</v>
      </c>
      <c r="C25" t="s">
        <v>2341</v>
      </c>
      <c r="D25" t="s">
        <v>2342</v>
      </c>
      <c r="E25" t="s">
        <v>2343</v>
      </c>
    </row>
    <row r="26" spans="1:5" x14ac:dyDescent="0.25">
      <c r="A26" t="s">
        <v>515</v>
      </c>
      <c r="B26" t="s">
        <v>2344</v>
      </c>
      <c r="C26" t="s">
        <v>2345</v>
      </c>
      <c r="D26" t="s">
        <v>2346</v>
      </c>
      <c r="E26" t="s">
        <v>2347</v>
      </c>
    </row>
    <row r="27" spans="1:5" x14ac:dyDescent="0.25">
      <c r="A27" t="s">
        <v>518</v>
      </c>
      <c r="B27" t="s">
        <v>2348</v>
      </c>
      <c r="C27" t="s">
        <v>2349</v>
      </c>
      <c r="D27" t="s">
        <v>2350</v>
      </c>
      <c r="E27" t="s">
        <v>2351</v>
      </c>
    </row>
    <row r="28" spans="1:5" x14ac:dyDescent="0.25">
      <c r="A28" t="s">
        <v>521</v>
      </c>
      <c r="B28" t="s">
        <v>2352</v>
      </c>
      <c r="C28" t="s">
        <v>2353</v>
      </c>
      <c r="D28" t="s">
        <v>2354</v>
      </c>
      <c r="E28" t="s">
        <v>2355</v>
      </c>
    </row>
    <row r="29" spans="1:5" x14ac:dyDescent="0.25">
      <c r="A29" t="s">
        <v>524</v>
      </c>
      <c r="B29" t="s">
        <v>2356</v>
      </c>
      <c r="C29" t="s">
        <v>2357</v>
      </c>
      <c r="D29" t="s">
        <v>2358</v>
      </c>
      <c r="E29" t="s">
        <v>2359</v>
      </c>
    </row>
    <row r="30" spans="1:5" x14ac:dyDescent="0.25">
      <c r="A30" t="s">
        <v>527</v>
      </c>
      <c r="B30" t="s">
        <v>2360</v>
      </c>
      <c r="C30" t="s">
        <v>2361</v>
      </c>
      <c r="D30" t="s">
        <v>2362</v>
      </c>
      <c r="E30" t="s">
        <v>2363</v>
      </c>
    </row>
    <row r="31" spans="1:5" x14ac:dyDescent="0.25">
      <c r="A31" t="s">
        <v>530</v>
      </c>
      <c r="B31" t="s">
        <v>2364</v>
      </c>
      <c r="C31" t="s">
        <v>2365</v>
      </c>
      <c r="D31" t="s">
        <v>202</v>
      </c>
      <c r="E31" t="s">
        <v>2366</v>
      </c>
    </row>
    <row r="32" spans="1:5" x14ac:dyDescent="0.25">
      <c r="A32" t="s">
        <v>533</v>
      </c>
      <c r="B32" t="s">
        <v>2367</v>
      </c>
      <c r="C32" t="s">
        <v>1844</v>
      </c>
      <c r="D32" t="s">
        <v>2368</v>
      </c>
      <c r="E32" t="s">
        <v>2369</v>
      </c>
    </row>
    <row r="33" spans="1:5" x14ac:dyDescent="0.25">
      <c r="A33" t="s">
        <v>536</v>
      </c>
      <c r="B33" t="s">
        <v>2370</v>
      </c>
      <c r="C33" t="s">
        <v>2371</v>
      </c>
      <c r="D33" t="s">
        <v>202</v>
      </c>
      <c r="E33" t="s">
        <v>202</v>
      </c>
    </row>
    <row r="34" spans="1:5" x14ac:dyDescent="0.25">
      <c r="A34" t="s">
        <v>537</v>
      </c>
      <c r="B34" t="s">
        <v>2372</v>
      </c>
      <c r="C34" t="s">
        <v>1818</v>
      </c>
      <c r="D34" t="s">
        <v>2373</v>
      </c>
      <c r="E34" t="s">
        <v>2374</v>
      </c>
    </row>
    <row r="35" spans="1:5" x14ac:dyDescent="0.25">
      <c r="A35" t="s">
        <v>540</v>
      </c>
      <c r="B35" t="s">
        <v>2375</v>
      </c>
      <c r="C35" t="s">
        <v>2376</v>
      </c>
      <c r="D35" t="s">
        <v>2377</v>
      </c>
      <c r="E35" t="s">
        <v>2277</v>
      </c>
    </row>
    <row r="36" spans="1:5" x14ac:dyDescent="0.25">
      <c r="A36" t="s">
        <v>543</v>
      </c>
      <c r="B36" t="s">
        <v>2378</v>
      </c>
      <c r="C36" t="s">
        <v>2379</v>
      </c>
      <c r="D36" t="s">
        <v>2380</v>
      </c>
      <c r="E36" t="s">
        <v>2381</v>
      </c>
    </row>
    <row r="37" spans="1:5" x14ac:dyDescent="0.25">
      <c r="A37" t="s">
        <v>546</v>
      </c>
      <c r="B37" t="s">
        <v>2382</v>
      </c>
      <c r="C37" t="s">
        <v>2383</v>
      </c>
      <c r="D37" t="s">
        <v>2384</v>
      </c>
      <c r="E37" t="s">
        <v>2385</v>
      </c>
    </row>
    <row r="38" spans="1:5" x14ac:dyDescent="0.25">
      <c r="A38" t="s">
        <v>549</v>
      </c>
      <c r="B38" t="s">
        <v>2386</v>
      </c>
      <c r="C38" t="s">
        <v>2387</v>
      </c>
      <c r="D38" t="s">
        <v>2388</v>
      </c>
      <c r="E38" t="s">
        <v>2389</v>
      </c>
    </row>
    <row r="39" spans="1:5" x14ac:dyDescent="0.25">
      <c r="A39" t="s">
        <v>552</v>
      </c>
      <c r="B39" t="s">
        <v>2390</v>
      </c>
      <c r="C39" t="s">
        <v>2391</v>
      </c>
      <c r="D39" t="s">
        <v>2392</v>
      </c>
      <c r="E39" t="s">
        <v>2393</v>
      </c>
    </row>
    <row r="40" spans="1:5" x14ac:dyDescent="0.25">
      <c r="A40" t="s">
        <v>555</v>
      </c>
      <c r="B40" t="s">
        <v>2394</v>
      </c>
      <c r="C40" t="s">
        <v>2395</v>
      </c>
      <c r="D40" t="s">
        <v>2392</v>
      </c>
      <c r="E40" t="s">
        <v>2396</v>
      </c>
    </row>
    <row r="41" spans="1:5" x14ac:dyDescent="0.25">
      <c r="A41" t="s">
        <v>558</v>
      </c>
      <c r="B41" t="s">
        <v>2397</v>
      </c>
      <c r="C41" t="s">
        <v>2394</v>
      </c>
      <c r="D41" t="s">
        <v>2398</v>
      </c>
      <c r="E41" t="s">
        <v>2399</v>
      </c>
    </row>
    <row r="42" spans="1:5" x14ac:dyDescent="0.25">
      <c r="A42" t="s">
        <v>561</v>
      </c>
      <c r="B42" t="s">
        <v>2400</v>
      </c>
      <c r="C42" t="s">
        <v>2401</v>
      </c>
      <c r="D42" t="s">
        <v>2402</v>
      </c>
      <c r="E42" t="s">
        <v>2403</v>
      </c>
    </row>
    <row r="43" spans="1:5" x14ac:dyDescent="0.25">
      <c r="A43" t="s">
        <v>564</v>
      </c>
      <c r="B43" t="s">
        <v>2404</v>
      </c>
      <c r="C43" t="s">
        <v>2405</v>
      </c>
      <c r="D43" t="s">
        <v>2406</v>
      </c>
      <c r="E43" t="s">
        <v>2407</v>
      </c>
    </row>
    <row r="44" spans="1:5" x14ac:dyDescent="0.25">
      <c r="A44" s="4" t="s">
        <v>567</v>
      </c>
      <c r="B44" s="4" t="s">
        <v>2408</v>
      </c>
      <c r="C44" s="4" t="s">
        <v>2409</v>
      </c>
      <c r="D44" s="4" t="s">
        <v>2410</v>
      </c>
      <c r="E44" s="4" t="s">
        <v>2411</v>
      </c>
    </row>
    <row r="45" spans="1:5" x14ac:dyDescent="0.25">
      <c r="A45" t="s">
        <v>290</v>
      </c>
      <c r="B45" t="s">
        <v>1061</v>
      </c>
      <c r="C45" t="s">
        <v>1397</v>
      </c>
      <c r="D45" t="s">
        <v>2412</v>
      </c>
      <c r="E45" t="s">
        <v>2413</v>
      </c>
    </row>
    <row r="47" spans="1:5" x14ac:dyDescent="0.25">
      <c r="A47" t="s">
        <v>158</v>
      </c>
    </row>
    <row r="48" spans="1:5" x14ac:dyDescent="0.25">
      <c r="A48" t="s">
        <v>1691</v>
      </c>
    </row>
    <row r="49" spans="1:1" x14ac:dyDescent="0.25">
      <c r="A49" t="s">
        <v>785</v>
      </c>
    </row>
    <row r="50" spans="1:1" x14ac:dyDescent="0.25">
      <c r="A50" t="s">
        <v>786</v>
      </c>
    </row>
    <row r="52" spans="1:1" x14ac:dyDescent="0.25">
      <c r="A52" t="s">
        <v>162</v>
      </c>
    </row>
    <row r="53" spans="1:1" x14ac:dyDescent="0.25">
      <c r="A53" t="s">
        <v>669</v>
      </c>
    </row>
    <row r="54" spans="1:1" x14ac:dyDescent="0.25">
      <c r="A54" t="s">
        <v>670</v>
      </c>
    </row>
    <row r="56" spans="1:1" x14ac:dyDescent="0.25">
      <c r="A56" t="s">
        <v>165</v>
      </c>
    </row>
    <row r="57" spans="1:1" x14ac:dyDescent="0.25">
      <c r="A57" t="s">
        <v>574</v>
      </c>
    </row>
    <row r="58" spans="1:1" x14ac:dyDescent="0.25">
      <c r="A58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58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65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725</v>
      </c>
      <c r="C2" s="3" t="s">
        <v>726</v>
      </c>
      <c r="D2" s="3" t="s">
        <v>727</v>
      </c>
      <c r="E2" s="3" t="s">
        <v>728</v>
      </c>
    </row>
    <row r="3" spans="1:6" x14ac:dyDescent="0.25">
      <c r="A3" t="s">
        <v>446</v>
      </c>
      <c r="B3" t="s">
        <v>2414</v>
      </c>
      <c r="C3" t="s">
        <v>2415</v>
      </c>
      <c r="D3" t="s">
        <v>2416</v>
      </c>
      <c r="E3" t="s">
        <v>2417</v>
      </c>
    </row>
    <row r="4" spans="1:6" x14ac:dyDescent="0.25">
      <c r="A4" t="s">
        <v>449</v>
      </c>
      <c r="B4" t="s">
        <v>2418</v>
      </c>
      <c r="C4" t="s">
        <v>2419</v>
      </c>
      <c r="D4" t="s">
        <v>2420</v>
      </c>
      <c r="E4" t="s">
        <v>202</v>
      </c>
    </row>
    <row r="5" spans="1:6" x14ac:dyDescent="0.25">
      <c r="A5" t="s">
        <v>452</v>
      </c>
      <c r="B5" t="s">
        <v>2421</v>
      </c>
      <c r="C5" t="s">
        <v>2422</v>
      </c>
      <c r="D5" t="s">
        <v>2423</v>
      </c>
      <c r="E5" t="s">
        <v>2424</v>
      </c>
    </row>
    <row r="6" spans="1:6" x14ac:dyDescent="0.25">
      <c r="A6" t="s">
        <v>455</v>
      </c>
      <c r="B6" t="s">
        <v>2425</v>
      </c>
      <c r="C6" t="s">
        <v>2426</v>
      </c>
      <c r="D6" t="s">
        <v>2427</v>
      </c>
      <c r="E6" t="s">
        <v>2428</v>
      </c>
    </row>
    <row r="7" spans="1:6" x14ac:dyDescent="0.25">
      <c r="A7" t="s">
        <v>458</v>
      </c>
      <c r="B7" t="s">
        <v>2429</v>
      </c>
      <c r="C7" t="s">
        <v>2430</v>
      </c>
      <c r="D7" t="s">
        <v>2431</v>
      </c>
      <c r="E7" t="s">
        <v>2432</v>
      </c>
    </row>
    <row r="8" spans="1:6" x14ac:dyDescent="0.25">
      <c r="A8" t="s">
        <v>461</v>
      </c>
      <c r="B8" t="s">
        <v>2433</v>
      </c>
      <c r="C8" t="s">
        <v>2434</v>
      </c>
      <c r="D8" t="s">
        <v>2435</v>
      </c>
      <c r="E8" t="s">
        <v>2436</v>
      </c>
    </row>
    <row r="9" spans="1:6" x14ac:dyDescent="0.25">
      <c r="A9" t="s">
        <v>464</v>
      </c>
      <c r="B9" t="s">
        <v>2437</v>
      </c>
      <c r="C9" t="s">
        <v>2438</v>
      </c>
      <c r="D9" t="s">
        <v>2439</v>
      </c>
      <c r="E9" t="s">
        <v>2440</v>
      </c>
    </row>
    <row r="10" spans="1:6" x14ac:dyDescent="0.25">
      <c r="A10" t="s">
        <v>467</v>
      </c>
      <c r="B10" t="s">
        <v>2441</v>
      </c>
      <c r="C10" t="s">
        <v>1876</v>
      </c>
      <c r="D10" t="s">
        <v>2442</v>
      </c>
      <c r="E10" t="s">
        <v>2443</v>
      </c>
    </row>
    <row r="11" spans="1:6" x14ac:dyDescent="0.25">
      <c r="A11" t="s">
        <v>470</v>
      </c>
      <c r="B11" t="s">
        <v>2444</v>
      </c>
      <c r="C11" t="s">
        <v>2445</v>
      </c>
      <c r="D11" t="s">
        <v>2446</v>
      </c>
      <c r="E11" t="s">
        <v>2447</v>
      </c>
    </row>
    <row r="12" spans="1:6" x14ac:dyDescent="0.25">
      <c r="A12" t="s">
        <v>473</v>
      </c>
      <c r="B12" t="s">
        <v>2448</v>
      </c>
      <c r="C12" t="s">
        <v>2449</v>
      </c>
      <c r="D12" t="s">
        <v>2450</v>
      </c>
      <c r="E12" t="s">
        <v>2451</v>
      </c>
    </row>
    <row r="13" spans="1:6" x14ac:dyDescent="0.25">
      <c r="A13" t="s">
        <v>476</v>
      </c>
      <c r="B13" t="s">
        <v>2452</v>
      </c>
      <c r="C13" t="s">
        <v>2453</v>
      </c>
      <c r="D13" t="s">
        <v>2454</v>
      </c>
      <c r="E13" t="s">
        <v>2455</v>
      </c>
    </row>
    <row r="14" spans="1:6" x14ac:dyDescent="0.25">
      <c r="A14" t="s">
        <v>479</v>
      </c>
      <c r="B14" t="s">
        <v>2456</v>
      </c>
      <c r="C14" t="s">
        <v>2456</v>
      </c>
      <c r="D14" t="s">
        <v>2457</v>
      </c>
      <c r="E14" t="s">
        <v>2458</v>
      </c>
    </row>
    <row r="15" spans="1:6" x14ac:dyDescent="0.25">
      <c r="A15" t="s">
        <v>482</v>
      </c>
      <c r="B15" t="s">
        <v>2459</v>
      </c>
      <c r="C15" t="s">
        <v>2460</v>
      </c>
      <c r="D15" t="s">
        <v>2461</v>
      </c>
      <c r="E15" t="s">
        <v>2462</v>
      </c>
    </row>
    <row r="16" spans="1:6" x14ac:dyDescent="0.25">
      <c r="A16" t="s">
        <v>485</v>
      </c>
      <c r="B16" t="s">
        <v>1857</v>
      </c>
      <c r="C16" t="s">
        <v>2463</v>
      </c>
      <c r="D16" t="s">
        <v>2464</v>
      </c>
      <c r="E16" t="s">
        <v>2465</v>
      </c>
    </row>
    <row r="17" spans="1:5" x14ac:dyDescent="0.25">
      <c r="A17" t="s">
        <v>488</v>
      </c>
      <c r="B17" t="s">
        <v>2466</v>
      </c>
      <c r="C17" t="s">
        <v>2467</v>
      </c>
      <c r="D17" t="s">
        <v>2468</v>
      </c>
      <c r="E17" t="s">
        <v>2469</v>
      </c>
    </row>
    <row r="18" spans="1:5" x14ac:dyDescent="0.25">
      <c r="A18" t="s">
        <v>491</v>
      </c>
      <c r="B18" t="s">
        <v>2470</v>
      </c>
      <c r="C18" t="s">
        <v>2471</v>
      </c>
      <c r="D18" t="s">
        <v>2472</v>
      </c>
      <c r="E18" t="s">
        <v>2473</v>
      </c>
    </row>
    <row r="19" spans="1:5" x14ac:dyDescent="0.25">
      <c r="A19" t="s">
        <v>494</v>
      </c>
      <c r="B19" t="s">
        <v>2474</v>
      </c>
      <c r="C19" t="s">
        <v>2475</v>
      </c>
      <c r="D19" t="s">
        <v>2476</v>
      </c>
      <c r="E19" t="s">
        <v>2477</v>
      </c>
    </row>
    <row r="20" spans="1:5" x14ac:dyDescent="0.25">
      <c r="A20" t="s">
        <v>497</v>
      </c>
      <c r="B20" t="s">
        <v>2478</v>
      </c>
      <c r="C20" t="s">
        <v>2479</v>
      </c>
      <c r="D20" t="s">
        <v>2480</v>
      </c>
      <c r="E20" t="s">
        <v>2481</v>
      </c>
    </row>
    <row r="21" spans="1:5" x14ac:dyDescent="0.25">
      <c r="A21" t="s">
        <v>500</v>
      </c>
      <c r="B21" t="s">
        <v>2482</v>
      </c>
      <c r="C21" t="s">
        <v>2483</v>
      </c>
      <c r="D21" t="s">
        <v>2484</v>
      </c>
      <c r="E21" t="s">
        <v>2485</v>
      </c>
    </row>
    <row r="22" spans="1:5" x14ac:dyDescent="0.25">
      <c r="A22" t="s">
        <v>503</v>
      </c>
      <c r="B22" t="s">
        <v>2486</v>
      </c>
      <c r="C22" t="s">
        <v>2487</v>
      </c>
      <c r="D22" t="s">
        <v>2488</v>
      </c>
      <c r="E22" t="s">
        <v>2489</v>
      </c>
    </row>
    <row r="23" spans="1:5" x14ac:dyDescent="0.25">
      <c r="A23" t="s">
        <v>506</v>
      </c>
      <c r="B23" t="s">
        <v>2490</v>
      </c>
      <c r="C23" t="s">
        <v>2491</v>
      </c>
      <c r="D23" t="s">
        <v>2492</v>
      </c>
      <c r="E23" t="s">
        <v>2493</v>
      </c>
    </row>
    <row r="24" spans="1:5" x14ac:dyDescent="0.25">
      <c r="A24" t="s">
        <v>509</v>
      </c>
      <c r="B24" t="s">
        <v>2494</v>
      </c>
      <c r="C24" t="s">
        <v>2495</v>
      </c>
      <c r="D24" t="s">
        <v>2496</v>
      </c>
      <c r="E24" t="s">
        <v>2497</v>
      </c>
    </row>
    <row r="25" spans="1:5" x14ac:dyDescent="0.25">
      <c r="A25" t="s">
        <v>512</v>
      </c>
      <c r="B25" t="s">
        <v>2498</v>
      </c>
      <c r="C25" t="s">
        <v>2498</v>
      </c>
      <c r="D25" t="s">
        <v>2499</v>
      </c>
      <c r="E25" t="s">
        <v>2500</v>
      </c>
    </row>
    <row r="26" spans="1:5" x14ac:dyDescent="0.25">
      <c r="A26" t="s">
        <v>515</v>
      </c>
      <c r="B26" t="s">
        <v>2501</v>
      </c>
      <c r="C26" t="s">
        <v>2502</v>
      </c>
      <c r="D26" t="s">
        <v>2503</v>
      </c>
      <c r="E26" t="s">
        <v>2504</v>
      </c>
    </row>
    <row r="27" spans="1:5" x14ac:dyDescent="0.25">
      <c r="A27" t="s">
        <v>518</v>
      </c>
      <c r="B27" t="s">
        <v>2505</v>
      </c>
      <c r="C27" t="s">
        <v>2506</v>
      </c>
      <c r="D27" t="s">
        <v>2507</v>
      </c>
      <c r="E27" t="s">
        <v>2508</v>
      </c>
    </row>
    <row r="28" spans="1:5" x14ac:dyDescent="0.25">
      <c r="A28" t="s">
        <v>521</v>
      </c>
      <c r="B28" t="s">
        <v>2509</v>
      </c>
      <c r="C28" t="s">
        <v>2510</v>
      </c>
      <c r="D28" t="s">
        <v>2511</v>
      </c>
      <c r="E28" t="s">
        <v>2512</v>
      </c>
    </row>
    <row r="29" spans="1:5" x14ac:dyDescent="0.25">
      <c r="A29" t="s">
        <v>524</v>
      </c>
      <c r="B29" t="s">
        <v>2513</v>
      </c>
      <c r="C29" t="s">
        <v>2513</v>
      </c>
      <c r="D29" t="s">
        <v>2514</v>
      </c>
      <c r="E29" t="s">
        <v>2515</v>
      </c>
    </row>
    <row r="30" spans="1:5" x14ac:dyDescent="0.25">
      <c r="A30" t="s">
        <v>527</v>
      </c>
      <c r="B30" t="s">
        <v>2516</v>
      </c>
      <c r="C30" t="s">
        <v>2517</v>
      </c>
      <c r="D30" t="s">
        <v>2518</v>
      </c>
      <c r="E30" t="s">
        <v>2519</v>
      </c>
    </row>
    <row r="31" spans="1:5" x14ac:dyDescent="0.25">
      <c r="A31" t="s">
        <v>530</v>
      </c>
      <c r="B31" t="s">
        <v>2520</v>
      </c>
      <c r="C31" t="s">
        <v>2520</v>
      </c>
      <c r="D31" t="s">
        <v>202</v>
      </c>
      <c r="E31" t="s">
        <v>202</v>
      </c>
    </row>
    <row r="32" spans="1:5" x14ac:dyDescent="0.25">
      <c r="A32" t="s">
        <v>533</v>
      </c>
      <c r="B32" t="s">
        <v>2521</v>
      </c>
      <c r="C32" t="s">
        <v>2521</v>
      </c>
      <c r="D32" t="s">
        <v>2522</v>
      </c>
      <c r="E32" t="s">
        <v>2523</v>
      </c>
    </row>
    <row r="33" spans="1:5" x14ac:dyDescent="0.25">
      <c r="A33" t="s">
        <v>536</v>
      </c>
      <c r="B33" t="s">
        <v>2524</v>
      </c>
      <c r="C33" t="s">
        <v>2525</v>
      </c>
      <c r="D33" t="s">
        <v>202</v>
      </c>
      <c r="E33" t="s">
        <v>202</v>
      </c>
    </row>
    <row r="34" spans="1:5" x14ac:dyDescent="0.25">
      <c r="A34" t="s">
        <v>537</v>
      </c>
      <c r="B34" t="s">
        <v>2526</v>
      </c>
      <c r="C34" t="s">
        <v>2527</v>
      </c>
      <c r="D34" t="s">
        <v>2528</v>
      </c>
      <c r="E34" t="s">
        <v>2529</v>
      </c>
    </row>
    <row r="35" spans="1:5" x14ac:dyDescent="0.25">
      <c r="A35" t="s">
        <v>540</v>
      </c>
      <c r="B35" t="s">
        <v>2530</v>
      </c>
      <c r="C35" t="s">
        <v>2531</v>
      </c>
      <c r="D35" t="s">
        <v>2532</v>
      </c>
      <c r="E35" t="s">
        <v>2533</v>
      </c>
    </row>
    <row r="36" spans="1:5" x14ac:dyDescent="0.25">
      <c r="A36" t="s">
        <v>543</v>
      </c>
      <c r="B36" t="s">
        <v>2534</v>
      </c>
      <c r="C36" t="s">
        <v>2535</v>
      </c>
      <c r="D36" t="s">
        <v>2536</v>
      </c>
      <c r="E36" t="s">
        <v>2537</v>
      </c>
    </row>
    <row r="37" spans="1:5" x14ac:dyDescent="0.25">
      <c r="A37" t="s">
        <v>546</v>
      </c>
      <c r="B37" t="s">
        <v>2538</v>
      </c>
      <c r="C37" t="s">
        <v>2539</v>
      </c>
      <c r="D37" t="s">
        <v>2540</v>
      </c>
      <c r="E37" t="s">
        <v>2541</v>
      </c>
    </row>
    <row r="38" spans="1:5" x14ac:dyDescent="0.25">
      <c r="A38" t="s">
        <v>549</v>
      </c>
      <c r="B38" t="s">
        <v>2542</v>
      </c>
      <c r="C38" t="s">
        <v>2543</v>
      </c>
      <c r="D38" t="s">
        <v>2544</v>
      </c>
      <c r="E38" t="s">
        <v>2545</v>
      </c>
    </row>
    <row r="39" spans="1:5" x14ac:dyDescent="0.25">
      <c r="A39" t="s">
        <v>552</v>
      </c>
      <c r="B39" t="s">
        <v>2546</v>
      </c>
      <c r="C39" t="s">
        <v>2547</v>
      </c>
      <c r="D39" t="s">
        <v>2548</v>
      </c>
      <c r="E39" t="s">
        <v>2549</v>
      </c>
    </row>
    <row r="40" spans="1:5" x14ac:dyDescent="0.25">
      <c r="A40" t="s">
        <v>555</v>
      </c>
      <c r="B40" t="s">
        <v>2550</v>
      </c>
      <c r="C40" t="s">
        <v>2551</v>
      </c>
      <c r="D40" t="s">
        <v>2552</v>
      </c>
      <c r="E40" t="s">
        <v>2553</v>
      </c>
    </row>
    <row r="41" spans="1:5" x14ac:dyDescent="0.25">
      <c r="A41" t="s">
        <v>558</v>
      </c>
      <c r="B41" t="s">
        <v>2554</v>
      </c>
      <c r="C41" t="s">
        <v>2555</v>
      </c>
      <c r="D41" t="s">
        <v>2556</v>
      </c>
      <c r="E41" t="s">
        <v>2557</v>
      </c>
    </row>
    <row r="42" spans="1:5" x14ac:dyDescent="0.25">
      <c r="A42" t="s">
        <v>561</v>
      </c>
      <c r="B42" t="s">
        <v>2558</v>
      </c>
      <c r="C42" t="s">
        <v>2559</v>
      </c>
      <c r="D42" t="s">
        <v>2560</v>
      </c>
      <c r="E42" t="s">
        <v>2561</v>
      </c>
    </row>
    <row r="43" spans="1:5" x14ac:dyDescent="0.25">
      <c r="A43" t="s">
        <v>564</v>
      </c>
      <c r="B43" t="s">
        <v>2562</v>
      </c>
      <c r="C43" t="s">
        <v>2563</v>
      </c>
      <c r="D43" t="s">
        <v>2564</v>
      </c>
      <c r="E43" t="s">
        <v>2565</v>
      </c>
    </row>
    <row r="44" spans="1:5" x14ac:dyDescent="0.25">
      <c r="A44" s="4" t="s">
        <v>567</v>
      </c>
      <c r="B44" s="4" t="s">
        <v>2566</v>
      </c>
      <c r="C44" s="4" t="s">
        <v>2567</v>
      </c>
      <c r="D44" s="4" t="s">
        <v>2568</v>
      </c>
      <c r="E44" s="4" t="s">
        <v>2569</v>
      </c>
    </row>
    <row r="45" spans="1:5" x14ac:dyDescent="0.25">
      <c r="A45" t="s">
        <v>290</v>
      </c>
      <c r="B45" t="s">
        <v>294</v>
      </c>
      <c r="C45" t="s">
        <v>937</v>
      </c>
      <c r="D45" t="s">
        <v>2570</v>
      </c>
      <c r="E45" t="s">
        <v>2571</v>
      </c>
    </row>
    <row r="47" spans="1:5" x14ac:dyDescent="0.25">
      <c r="A47" t="s">
        <v>158</v>
      </c>
    </row>
    <row r="48" spans="1:5" x14ac:dyDescent="0.25">
      <c r="A48" t="s">
        <v>1936</v>
      </c>
    </row>
    <row r="49" spans="1:1" x14ac:dyDescent="0.25">
      <c r="A49" t="s">
        <v>785</v>
      </c>
    </row>
    <row r="50" spans="1:1" x14ac:dyDescent="0.25">
      <c r="A50" t="s">
        <v>786</v>
      </c>
    </row>
    <row r="52" spans="1:1" x14ac:dyDescent="0.25">
      <c r="A52" t="s">
        <v>162</v>
      </c>
    </row>
    <row r="53" spans="1:1" x14ac:dyDescent="0.25">
      <c r="A53" t="s">
        <v>669</v>
      </c>
    </row>
    <row r="54" spans="1:1" x14ac:dyDescent="0.25">
      <c r="A54" t="s">
        <v>670</v>
      </c>
    </row>
    <row r="56" spans="1:1" x14ac:dyDescent="0.25">
      <c r="A56" t="s">
        <v>165</v>
      </c>
    </row>
    <row r="57" spans="1:1" x14ac:dyDescent="0.25">
      <c r="A57" t="s">
        <v>574</v>
      </c>
    </row>
    <row r="58" spans="1:1" x14ac:dyDescent="0.25">
      <c r="A58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58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66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725</v>
      </c>
      <c r="C2" s="3" t="s">
        <v>726</v>
      </c>
      <c r="D2" s="3" t="s">
        <v>727</v>
      </c>
      <c r="E2" s="3" t="s">
        <v>728</v>
      </c>
    </row>
    <row r="3" spans="1:6" x14ac:dyDescent="0.25">
      <c r="A3" t="s">
        <v>446</v>
      </c>
      <c r="B3" t="s">
        <v>2572</v>
      </c>
      <c r="C3" t="s">
        <v>2573</v>
      </c>
      <c r="D3" t="s">
        <v>2574</v>
      </c>
      <c r="E3" t="s">
        <v>2575</v>
      </c>
    </row>
    <row r="4" spans="1:6" x14ac:dyDescent="0.25">
      <c r="A4" t="s">
        <v>449</v>
      </c>
      <c r="B4" t="s">
        <v>2576</v>
      </c>
      <c r="C4" t="s">
        <v>2577</v>
      </c>
      <c r="D4" t="s">
        <v>2578</v>
      </c>
      <c r="E4" t="s">
        <v>2579</v>
      </c>
    </row>
    <row r="5" spans="1:6" x14ac:dyDescent="0.25">
      <c r="A5" t="s">
        <v>452</v>
      </c>
      <c r="B5" t="s">
        <v>1922</v>
      </c>
      <c r="C5" t="s">
        <v>2580</v>
      </c>
      <c r="D5" t="s">
        <v>2581</v>
      </c>
      <c r="E5" t="s">
        <v>2582</v>
      </c>
    </row>
    <row r="6" spans="1:6" x14ac:dyDescent="0.25">
      <c r="A6" t="s">
        <v>455</v>
      </c>
      <c r="B6" t="s">
        <v>2583</v>
      </c>
      <c r="C6" t="s">
        <v>2584</v>
      </c>
      <c r="D6" t="s">
        <v>2585</v>
      </c>
      <c r="E6" t="s">
        <v>2586</v>
      </c>
    </row>
    <row r="7" spans="1:6" x14ac:dyDescent="0.25">
      <c r="A7" t="s">
        <v>458</v>
      </c>
      <c r="B7" t="s">
        <v>2587</v>
      </c>
      <c r="C7" t="s">
        <v>2261</v>
      </c>
      <c r="D7" t="s">
        <v>2588</v>
      </c>
      <c r="E7" t="s">
        <v>2589</v>
      </c>
    </row>
    <row r="8" spans="1:6" x14ac:dyDescent="0.25">
      <c r="A8" t="s">
        <v>461</v>
      </c>
      <c r="B8" t="s">
        <v>2590</v>
      </c>
      <c r="C8" t="s">
        <v>2062</v>
      </c>
      <c r="D8" t="s">
        <v>2591</v>
      </c>
      <c r="E8" t="s">
        <v>2592</v>
      </c>
    </row>
    <row r="9" spans="1:6" x14ac:dyDescent="0.25">
      <c r="A9" t="s">
        <v>464</v>
      </c>
      <c r="B9" t="s">
        <v>2593</v>
      </c>
      <c r="C9" t="s">
        <v>2594</v>
      </c>
      <c r="D9" t="s">
        <v>2595</v>
      </c>
      <c r="E9" t="s">
        <v>2596</v>
      </c>
    </row>
    <row r="10" spans="1:6" x14ac:dyDescent="0.25">
      <c r="A10" t="s">
        <v>467</v>
      </c>
      <c r="B10" t="s">
        <v>2597</v>
      </c>
      <c r="C10" t="s">
        <v>2590</v>
      </c>
      <c r="D10" t="s">
        <v>2598</v>
      </c>
      <c r="E10" t="s">
        <v>2599</v>
      </c>
    </row>
    <row r="11" spans="1:6" x14ac:dyDescent="0.25">
      <c r="A11" t="s">
        <v>470</v>
      </c>
      <c r="B11" t="s">
        <v>2600</v>
      </c>
      <c r="C11" t="s">
        <v>2601</v>
      </c>
      <c r="D11" t="s">
        <v>2602</v>
      </c>
      <c r="E11" t="s">
        <v>2603</v>
      </c>
    </row>
    <row r="12" spans="1:6" x14ac:dyDescent="0.25">
      <c r="A12" t="s">
        <v>473</v>
      </c>
      <c r="B12" t="s">
        <v>2604</v>
      </c>
      <c r="C12" t="s">
        <v>2298</v>
      </c>
      <c r="D12" t="s">
        <v>2605</v>
      </c>
      <c r="E12" t="s">
        <v>2606</v>
      </c>
    </row>
    <row r="13" spans="1:6" x14ac:dyDescent="0.25">
      <c r="A13" t="s">
        <v>476</v>
      </c>
      <c r="B13" t="s">
        <v>2607</v>
      </c>
      <c r="C13" t="s">
        <v>1956</v>
      </c>
      <c r="D13" t="s">
        <v>2608</v>
      </c>
      <c r="E13" t="s">
        <v>2609</v>
      </c>
    </row>
    <row r="14" spans="1:6" x14ac:dyDescent="0.25">
      <c r="A14" t="s">
        <v>479</v>
      </c>
      <c r="B14" t="s">
        <v>1905</v>
      </c>
      <c r="C14" t="s">
        <v>2610</v>
      </c>
      <c r="D14" t="s">
        <v>2611</v>
      </c>
      <c r="E14" t="s">
        <v>2612</v>
      </c>
    </row>
    <row r="15" spans="1:6" x14ac:dyDescent="0.25">
      <c r="A15" t="s">
        <v>482</v>
      </c>
      <c r="B15" t="s">
        <v>2613</v>
      </c>
      <c r="C15" t="s">
        <v>2614</v>
      </c>
      <c r="D15" t="s">
        <v>2615</v>
      </c>
      <c r="E15" t="s">
        <v>2616</v>
      </c>
    </row>
    <row r="16" spans="1:6" x14ac:dyDescent="0.25">
      <c r="A16" t="s">
        <v>485</v>
      </c>
      <c r="B16" t="s">
        <v>2617</v>
      </c>
      <c r="C16" t="s">
        <v>2618</v>
      </c>
      <c r="D16" t="s">
        <v>2619</v>
      </c>
      <c r="E16" t="s">
        <v>2620</v>
      </c>
    </row>
    <row r="17" spans="1:5" x14ac:dyDescent="0.25">
      <c r="A17" t="s">
        <v>488</v>
      </c>
      <c r="B17" t="s">
        <v>2621</v>
      </c>
      <c r="C17" t="s">
        <v>2322</v>
      </c>
      <c r="D17" t="s">
        <v>2622</v>
      </c>
      <c r="E17" t="s">
        <v>2623</v>
      </c>
    </row>
    <row r="18" spans="1:5" x14ac:dyDescent="0.25">
      <c r="A18" t="s">
        <v>491</v>
      </c>
      <c r="B18" t="s">
        <v>2053</v>
      </c>
      <c r="C18" t="s">
        <v>2624</v>
      </c>
      <c r="D18" t="s">
        <v>2625</v>
      </c>
      <c r="E18" t="s">
        <v>2626</v>
      </c>
    </row>
    <row r="19" spans="1:5" x14ac:dyDescent="0.25">
      <c r="A19" t="s">
        <v>494</v>
      </c>
      <c r="B19" t="s">
        <v>2627</v>
      </c>
      <c r="C19" t="s">
        <v>2628</v>
      </c>
      <c r="D19" t="s">
        <v>2629</v>
      </c>
      <c r="E19" t="s">
        <v>2630</v>
      </c>
    </row>
    <row r="20" spans="1:5" x14ac:dyDescent="0.25">
      <c r="A20" t="s">
        <v>497</v>
      </c>
      <c r="B20" t="s">
        <v>2631</v>
      </c>
      <c r="C20" t="s">
        <v>2632</v>
      </c>
      <c r="D20" t="s">
        <v>2633</v>
      </c>
      <c r="E20" t="s">
        <v>2634</v>
      </c>
    </row>
    <row r="21" spans="1:5" x14ac:dyDescent="0.25">
      <c r="A21" t="s">
        <v>500</v>
      </c>
      <c r="B21" t="s">
        <v>2635</v>
      </c>
      <c r="C21" t="s">
        <v>2636</v>
      </c>
      <c r="D21" t="s">
        <v>2637</v>
      </c>
      <c r="E21" t="s">
        <v>2638</v>
      </c>
    </row>
    <row r="22" spans="1:5" x14ac:dyDescent="0.25">
      <c r="A22" t="s">
        <v>503</v>
      </c>
      <c r="B22" t="s">
        <v>2639</v>
      </c>
      <c r="C22" t="s">
        <v>2640</v>
      </c>
      <c r="D22" t="s">
        <v>2641</v>
      </c>
      <c r="E22" t="s">
        <v>2642</v>
      </c>
    </row>
    <row r="23" spans="1:5" x14ac:dyDescent="0.25">
      <c r="A23" t="s">
        <v>506</v>
      </c>
      <c r="B23" t="s">
        <v>2643</v>
      </c>
      <c r="C23" t="s">
        <v>2644</v>
      </c>
      <c r="D23" t="s">
        <v>2645</v>
      </c>
      <c r="E23" t="s">
        <v>2646</v>
      </c>
    </row>
    <row r="24" spans="1:5" x14ac:dyDescent="0.25">
      <c r="A24" t="s">
        <v>509</v>
      </c>
      <c r="B24" t="s">
        <v>2647</v>
      </c>
      <c r="C24" t="s">
        <v>2648</v>
      </c>
      <c r="D24" t="s">
        <v>2649</v>
      </c>
      <c r="E24" t="s">
        <v>2650</v>
      </c>
    </row>
    <row r="25" spans="1:5" x14ac:dyDescent="0.25">
      <c r="A25" t="s">
        <v>512</v>
      </c>
      <c r="B25" t="s">
        <v>2651</v>
      </c>
      <c r="C25" t="s">
        <v>2652</v>
      </c>
      <c r="D25" t="s">
        <v>2653</v>
      </c>
      <c r="E25" t="s">
        <v>2623</v>
      </c>
    </row>
    <row r="26" spans="1:5" x14ac:dyDescent="0.25">
      <c r="A26" t="s">
        <v>515</v>
      </c>
      <c r="B26" t="s">
        <v>2654</v>
      </c>
      <c r="C26" t="s">
        <v>2655</v>
      </c>
      <c r="D26" t="s">
        <v>2656</v>
      </c>
      <c r="E26" t="s">
        <v>2657</v>
      </c>
    </row>
    <row r="27" spans="1:5" x14ac:dyDescent="0.25">
      <c r="A27" t="s">
        <v>518</v>
      </c>
      <c r="B27" t="s">
        <v>2658</v>
      </c>
      <c r="C27" t="s">
        <v>2659</v>
      </c>
      <c r="D27" t="s">
        <v>2660</v>
      </c>
      <c r="E27" t="s">
        <v>2661</v>
      </c>
    </row>
    <row r="28" spans="1:5" x14ac:dyDescent="0.25">
      <c r="A28" t="s">
        <v>521</v>
      </c>
      <c r="B28" t="s">
        <v>2662</v>
      </c>
      <c r="C28" t="s">
        <v>2663</v>
      </c>
      <c r="D28" t="s">
        <v>2664</v>
      </c>
      <c r="E28" t="s">
        <v>2545</v>
      </c>
    </row>
    <row r="29" spans="1:5" x14ac:dyDescent="0.25">
      <c r="A29" t="s">
        <v>524</v>
      </c>
      <c r="B29" t="s">
        <v>2665</v>
      </c>
      <c r="C29" t="s">
        <v>2666</v>
      </c>
      <c r="D29" t="s">
        <v>2667</v>
      </c>
      <c r="E29" t="s">
        <v>2668</v>
      </c>
    </row>
    <row r="30" spans="1:5" x14ac:dyDescent="0.25">
      <c r="A30" t="s">
        <v>527</v>
      </c>
      <c r="B30" t="s">
        <v>2669</v>
      </c>
      <c r="C30" t="s">
        <v>2670</v>
      </c>
      <c r="D30" t="s">
        <v>2671</v>
      </c>
      <c r="E30" t="s">
        <v>2672</v>
      </c>
    </row>
    <row r="31" spans="1:5" x14ac:dyDescent="0.25">
      <c r="A31" t="s">
        <v>530</v>
      </c>
      <c r="B31" t="s">
        <v>2673</v>
      </c>
      <c r="C31" t="s">
        <v>2673</v>
      </c>
      <c r="D31" t="s">
        <v>2674</v>
      </c>
      <c r="E31" t="s">
        <v>2675</v>
      </c>
    </row>
    <row r="32" spans="1:5" x14ac:dyDescent="0.25">
      <c r="A32" t="s">
        <v>533</v>
      </c>
      <c r="B32" t="s">
        <v>2198</v>
      </c>
      <c r="C32" t="s">
        <v>2676</v>
      </c>
      <c r="D32" t="s">
        <v>2677</v>
      </c>
      <c r="E32" t="s">
        <v>2678</v>
      </c>
    </row>
    <row r="33" spans="1:5" x14ac:dyDescent="0.25">
      <c r="A33" t="s">
        <v>536</v>
      </c>
      <c r="B33" t="s">
        <v>2679</v>
      </c>
      <c r="C33" t="s">
        <v>2680</v>
      </c>
      <c r="D33" t="s">
        <v>2681</v>
      </c>
      <c r="E33" t="s">
        <v>2682</v>
      </c>
    </row>
    <row r="34" spans="1:5" x14ac:dyDescent="0.25">
      <c r="A34" t="s">
        <v>537</v>
      </c>
      <c r="B34" t="s">
        <v>2683</v>
      </c>
      <c r="C34" t="s">
        <v>2684</v>
      </c>
      <c r="D34" t="s">
        <v>2685</v>
      </c>
      <c r="E34" t="s">
        <v>2686</v>
      </c>
    </row>
    <row r="35" spans="1:5" x14ac:dyDescent="0.25">
      <c r="A35" t="s">
        <v>540</v>
      </c>
      <c r="B35" t="s">
        <v>2687</v>
      </c>
      <c r="C35" t="s">
        <v>2688</v>
      </c>
      <c r="D35" t="s">
        <v>2689</v>
      </c>
      <c r="E35" t="s">
        <v>2690</v>
      </c>
    </row>
    <row r="36" spans="1:5" x14ac:dyDescent="0.25">
      <c r="A36" t="s">
        <v>543</v>
      </c>
      <c r="B36" t="s">
        <v>2691</v>
      </c>
      <c r="C36" t="s">
        <v>1901</v>
      </c>
      <c r="D36" t="s">
        <v>2692</v>
      </c>
      <c r="E36" t="s">
        <v>2693</v>
      </c>
    </row>
    <row r="37" spans="1:5" x14ac:dyDescent="0.25">
      <c r="A37" t="s">
        <v>546</v>
      </c>
      <c r="B37" t="s">
        <v>2694</v>
      </c>
      <c r="C37" t="s">
        <v>2572</v>
      </c>
      <c r="D37" t="s">
        <v>2695</v>
      </c>
      <c r="E37" t="s">
        <v>2696</v>
      </c>
    </row>
    <row r="38" spans="1:5" x14ac:dyDescent="0.25">
      <c r="A38" t="s">
        <v>549</v>
      </c>
      <c r="B38" t="s">
        <v>2697</v>
      </c>
      <c r="C38" t="s">
        <v>2698</v>
      </c>
      <c r="D38" t="s">
        <v>2699</v>
      </c>
      <c r="E38" t="s">
        <v>2700</v>
      </c>
    </row>
    <row r="39" spans="1:5" x14ac:dyDescent="0.25">
      <c r="A39" t="s">
        <v>552</v>
      </c>
      <c r="B39" t="s">
        <v>2701</v>
      </c>
      <c r="C39" t="s">
        <v>2016</v>
      </c>
      <c r="D39" t="s">
        <v>2702</v>
      </c>
      <c r="E39" t="s">
        <v>2703</v>
      </c>
    </row>
    <row r="40" spans="1:5" x14ac:dyDescent="0.25">
      <c r="A40" t="s">
        <v>555</v>
      </c>
      <c r="B40" t="s">
        <v>2704</v>
      </c>
      <c r="C40" t="s">
        <v>2705</v>
      </c>
      <c r="D40" t="s">
        <v>2706</v>
      </c>
      <c r="E40" t="s">
        <v>2707</v>
      </c>
    </row>
    <row r="41" spans="1:5" x14ac:dyDescent="0.25">
      <c r="A41" t="s">
        <v>558</v>
      </c>
      <c r="B41" t="s">
        <v>2708</v>
      </c>
      <c r="C41" t="s">
        <v>2709</v>
      </c>
      <c r="D41" t="s">
        <v>2710</v>
      </c>
      <c r="E41" t="s">
        <v>2711</v>
      </c>
    </row>
    <row r="42" spans="1:5" x14ac:dyDescent="0.25">
      <c r="A42" t="s">
        <v>561</v>
      </c>
      <c r="B42" t="s">
        <v>2712</v>
      </c>
      <c r="C42" t="s">
        <v>2713</v>
      </c>
      <c r="D42" t="s">
        <v>2714</v>
      </c>
      <c r="E42" t="s">
        <v>2715</v>
      </c>
    </row>
    <row r="43" spans="1:5" x14ac:dyDescent="0.25">
      <c r="A43" t="s">
        <v>564</v>
      </c>
      <c r="B43" t="s">
        <v>2716</v>
      </c>
      <c r="C43" t="s">
        <v>2717</v>
      </c>
      <c r="D43" t="s">
        <v>2718</v>
      </c>
      <c r="E43" t="s">
        <v>2565</v>
      </c>
    </row>
    <row r="44" spans="1:5" x14ac:dyDescent="0.25">
      <c r="A44" s="4" t="s">
        <v>567</v>
      </c>
      <c r="B44" s="4" t="s">
        <v>2719</v>
      </c>
      <c r="C44" s="4" t="s">
        <v>2720</v>
      </c>
      <c r="D44" s="4" t="s">
        <v>2721</v>
      </c>
      <c r="E44" s="4" t="s">
        <v>2722</v>
      </c>
    </row>
    <row r="45" spans="1:5" x14ac:dyDescent="0.25">
      <c r="A45" t="s">
        <v>290</v>
      </c>
      <c r="B45" t="s">
        <v>1061</v>
      </c>
      <c r="C45" t="s">
        <v>657</v>
      </c>
      <c r="D45" t="s">
        <v>2723</v>
      </c>
      <c r="E45" t="s">
        <v>2724</v>
      </c>
    </row>
    <row r="47" spans="1:5" x14ac:dyDescent="0.25">
      <c r="A47" t="s">
        <v>158</v>
      </c>
    </row>
    <row r="48" spans="1:5" x14ac:dyDescent="0.25">
      <c r="A48" t="s">
        <v>1936</v>
      </c>
    </row>
    <row r="49" spans="1:1" x14ac:dyDescent="0.25">
      <c r="A49" t="s">
        <v>785</v>
      </c>
    </row>
    <row r="50" spans="1:1" x14ac:dyDescent="0.25">
      <c r="A50" t="s">
        <v>786</v>
      </c>
    </row>
    <row r="52" spans="1:1" x14ac:dyDescent="0.25">
      <c r="A52" t="s">
        <v>162</v>
      </c>
    </row>
    <row r="53" spans="1:1" x14ac:dyDescent="0.25">
      <c r="A53" t="s">
        <v>669</v>
      </c>
    </row>
    <row r="54" spans="1:1" x14ac:dyDescent="0.25">
      <c r="A54" t="s">
        <v>670</v>
      </c>
    </row>
    <row r="56" spans="1:1" x14ac:dyDescent="0.25">
      <c r="A56" t="s">
        <v>165</v>
      </c>
    </row>
    <row r="57" spans="1:1" x14ac:dyDescent="0.25">
      <c r="A57" t="s">
        <v>574</v>
      </c>
    </row>
    <row r="58" spans="1:1" x14ac:dyDescent="0.25">
      <c r="A58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21"/>
  <sheetViews>
    <sheetView workbookViewId="0"/>
  </sheetViews>
  <sheetFormatPr defaultColWidth="11.42578125" defaultRowHeight="15" x14ac:dyDescent="0.25"/>
  <cols>
    <col min="1" max="1" width="54.7109375" customWidth="1"/>
    <col min="2" max="6" width="36.7109375" customWidth="1"/>
    <col min="7" max="7" width="13.140625" customWidth="1"/>
  </cols>
  <sheetData>
    <row r="1" spans="1:7" x14ac:dyDescent="0.25">
      <c r="A1" s="4" t="s">
        <v>67</v>
      </c>
      <c r="G1" s="1" t="str">
        <f>HYPERLINK("#'INDEX'!A1", "Back to INDEX")</f>
        <v>Back to INDEX</v>
      </c>
    </row>
    <row r="2" spans="1:7" ht="25.5" x14ac:dyDescent="0.25">
      <c r="A2" s="3" t="s">
        <v>131</v>
      </c>
      <c r="B2" s="3" t="s">
        <v>2725</v>
      </c>
      <c r="C2" s="3" t="s">
        <v>2726</v>
      </c>
      <c r="D2" s="3" t="s">
        <v>2727</v>
      </c>
      <c r="E2" s="3" t="s">
        <v>2728</v>
      </c>
      <c r="F2" s="3" t="s">
        <v>1585</v>
      </c>
    </row>
    <row r="3" spans="1:7" x14ac:dyDescent="0.25">
      <c r="A3" t="s">
        <v>2729</v>
      </c>
      <c r="B3" t="s">
        <v>278</v>
      </c>
      <c r="C3" t="s">
        <v>1270</v>
      </c>
      <c r="D3" t="s">
        <v>571</v>
      </c>
      <c r="E3" t="s">
        <v>1212</v>
      </c>
      <c r="F3" t="s">
        <v>190</v>
      </c>
    </row>
    <row r="4" spans="1:7" x14ac:dyDescent="0.25">
      <c r="A4" t="s">
        <v>2730</v>
      </c>
      <c r="B4" t="s">
        <v>2731</v>
      </c>
      <c r="C4" t="s">
        <v>2732</v>
      </c>
      <c r="D4" t="s">
        <v>1322</v>
      </c>
      <c r="E4" t="s">
        <v>1322</v>
      </c>
      <c r="F4" t="s">
        <v>190</v>
      </c>
    </row>
    <row r="5" spans="1:7" x14ac:dyDescent="0.25">
      <c r="A5" t="s">
        <v>2733</v>
      </c>
      <c r="B5" t="s">
        <v>1230</v>
      </c>
      <c r="C5" t="s">
        <v>1283</v>
      </c>
      <c r="D5" t="s">
        <v>1265</v>
      </c>
      <c r="E5" t="s">
        <v>2734</v>
      </c>
      <c r="F5" t="s">
        <v>190</v>
      </c>
    </row>
    <row r="6" spans="1:7" x14ac:dyDescent="0.25">
      <c r="A6" t="s">
        <v>2735</v>
      </c>
      <c r="B6" t="s">
        <v>1446</v>
      </c>
      <c r="C6" t="s">
        <v>1531</v>
      </c>
      <c r="D6" t="s">
        <v>1312</v>
      </c>
      <c r="E6" t="s">
        <v>1338</v>
      </c>
      <c r="F6" t="s">
        <v>190</v>
      </c>
    </row>
    <row r="8" spans="1:7" x14ac:dyDescent="0.25">
      <c r="A8" t="s">
        <v>158</v>
      </c>
    </row>
    <row r="9" spans="1:7" x14ac:dyDescent="0.25">
      <c r="A9" t="s">
        <v>159</v>
      </c>
    </row>
    <row r="10" spans="1:7" x14ac:dyDescent="0.25">
      <c r="A10" t="s">
        <v>2736</v>
      </c>
    </row>
    <row r="11" spans="1:7" x14ac:dyDescent="0.25">
      <c r="A11" t="s">
        <v>2737</v>
      </c>
    </row>
    <row r="12" spans="1:7" x14ac:dyDescent="0.25">
      <c r="A12" t="s">
        <v>2738</v>
      </c>
    </row>
    <row r="13" spans="1:7" x14ac:dyDescent="0.25">
      <c r="A13" t="s">
        <v>2739</v>
      </c>
    </row>
    <row r="15" spans="1:7" x14ac:dyDescent="0.25">
      <c r="A15" t="s">
        <v>162</v>
      </c>
    </row>
    <row r="16" spans="1:7" x14ac:dyDescent="0.25">
      <c r="A16" t="s">
        <v>164</v>
      </c>
    </row>
    <row r="17" spans="1:1" x14ac:dyDescent="0.25">
      <c r="A17" t="s">
        <v>2740</v>
      </c>
    </row>
    <row r="18" spans="1:1" x14ac:dyDescent="0.25">
      <c r="A18" t="s">
        <v>2741</v>
      </c>
    </row>
    <row r="20" spans="1:1" x14ac:dyDescent="0.25">
      <c r="A20" t="s">
        <v>165</v>
      </c>
    </row>
    <row r="21" spans="1:1" x14ac:dyDescent="0.25">
      <c r="A21" t="s">
        <v>2742</v>
      </c>
    </row>
  </sheetData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21"/>
  <sheetViews>
    <sheetView workbookViewId="0"/>
  </sheetViews>
  <sheetFormatPr defaultColWidth="11.42578125" defaultRowHeight="15" x14ac:dyDescent="0.25"/>
  <cols>
    <col min="1" max="1" width="54.7109375" customWidth="1"/>
    <col min="2" max="6" width="36.7109375" customWidth="1"/>
    <col min="7" max="7" width="13.140625" customWidth="1"/>
  </cols>
  <sheetData>
    <row r="1" spans="1:7" x14ac:dyDescent="0.25">
      <c r="A1" s="4" t="s">
        <v>68</v>
      </c>
      <c r="G1" s="1" t="str">
        <f>HYPERLINK("#'INDEX'!A1", "Back to INDEX")</f>
        <v>Back to INDEX</v>
      </c>
    </row>
    <row r="2" spans="1:7" ht="25.5" x14ac:dyDescent="0.25">
      <c r="A2" s="3" t="s">
        <v>131</v>
      </c>
      <c r="B2" s="3" t="s">
        <v>2725</v>
      </c>
      <c r="C2" s="3" t="s">
        <v>2726</v>
      </c>
      <c r="D2" s="3" t="s">
        <v>2727</v>
      </c>
      <c r="E2" s="3" t="s">
        <v>2728</v>
      </c>
      <c r="F2" s="3" t="s">
        <v>1585</v>
      </c>
    </row>
    <row r="3" spans="1:7" x14ac:dyDescent="0.25">
      <c r="A3" t="s">
        <v>2729</v>
      </c>
      <c r="B3" t="s">
        <v>383</v>
      </c>
      <c r="C3" t="s">
        <v>2734</v>
      </c>
      <c r="D3" t="s">
        <v>819</v>
      </c>
      <c r="E3" t="s">
        <v>779</v>
      </c>
      <c r="F3" t="s">
        <v>190</v>
      </c>
    </row>
    <row r="4" spans="1:7" x14ac:dyDescent="0.25">
      <c r="A4" t="s">
        <v>2730</v>
      </c>
      <c r="B4" t="s">
        <v>2743</v>
      </c>
      <c r="C4" t="s">
        <v>2744</v>
      </c>
      <c r="D4" t="s">
        <v>1277</v>
      </c>
      <c r="E4" t="s">
        <v>2745</v>
      </c>
      <c r="F4" t="s">
        <v>190</v>
      </c>
    </row>
    <row r="5" spans="1:7" x14ac:dyDescent="0.25">
      <c r="A5" t="s">
        <v>2733</v>
      </c>
      <c r="B5" t="s">
        <v>2746</v>
      </c>
      <c r="C5" t="s">
        <v>1298</v>
      </c>
      <c r="D5" t="s">
        <v>1302</v>
      </c>
      <c r="E5" t="s">
        <v>1213</v>
      </c>
      <c r="F5" t="s">
        <v>190</v>
      </c>
    </row>
    <row r="6" spans="1:7" x14ac:dyDescent="0.25">
      <c r="A6" t="s">
        <v>2735</v>
      </c>
      <c r="B6" t="s">
        <v>1544</v>
      </c>
      <c r="C6" t="s">
        <v>1269</v>
      </c>
      <c r="D6" t="s">
        <v>2747</v>
      </c>
      <c r="E6" t="s">
        <v>1527</v>
      </c>
      <c r="F6" t="s">
        <v>190</v>
      </c>
    </row>
    <row r="8" spans="1:7" x14ac:dyDescent="0.25">
      <c r="A8" t="s">
        <v>158</v>
      </c>
    </row>
    <row r="9" spans="1:7" x14ac:dyDescent="0.25">
      <c r="A9" t="s">
        <v>684</v>
      </c>
    </row>
    <row r="10" spans="1:7" x14ac:dyDescent="0.25">
      <c r="A10" t="s">
        <v>2736</v>
      </c>
    </row>
    <row r="11" spans="1:7" x14ac:dyDescent="0.25">
      <c r="A11" t="s">
        <v>2737</v>
      </c>
    </row>
    <row r="12" spans="1:7" x14ac:dyDescent="0.25">
      <c r="A12" t="s">
        <v>2738</v>
      </c>
    </row>
    <row r="13" spans="1:7" x14ac:dyDescent="0.25">
      <c r="A13" t="s">
        <v>2739</v>
      </c>
    </row>
    <row r="15" spans="1:7" x14ac:dyDescent="0.25">
      <c r="A15" t="s">
        <v>162</v>
      </c>
    </row>
    <row r="16" spans="1:7" x14ac:dyDescent="0.25">
      <c r="A16" t="s">
        <v>164</v>
      </c>
    </row>
    <row r="17" spans="1:1" x14ac:dyDescent="0.25">
      <c r="A17" t="s">
        <v>2740</v>
      </c>
    </row>
    <row r="18" spans="1:1" x14ac:dyDescent="0.25">
      <c r="A18" t="s">
        <v>2741</v>
      </c>
    </row>
    <row r="20" spans="1:1" x14ac:dyDescent="0.25">
      <c r="A20" t="s">
        <v>165</v>
      </c>
    </row>
    <row r="21" spans="1:1" x14ac:dyDescent="0.25">
      <c r="A21" t="s">
        <v>2742</v>
      </c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21"/>
  <sheetViews>
    <sheetView workbookViewId="0"/>
  </sheetViews>
  <sheetFormatPr defaultColWidth="11.42578125" defaultRowHeight="15" x14ac:dyDescent="0.25"/>
  <cols>
    <col min="1" max="1" width="54.7109375" customWidth="1"/>
    <col min="2" max="6" width="36.7109375" customWidth="1"/>
    <col min="7" max="7" width="13.140625" customWidth="1"/>
  </cols>
  <sheetData>
    <row r="1" spans="1:7" x14ac:dyDescent="0.25">
      <c r="A1" s="4" t="s">
        <v>69</v>
      </c>
      <c r="G1" s="1" t="str">
        <f>HYPERLINK("#'INDEX'!A1", "Back to INDEX")</f>
        <v>Back to INDEX</v>
      </c>
    </row>
    <row r="2" spans="1:7" ht="25.5" x14ac:dyDescent="0.25">
      <c r="A2" s="3" t="s">
        <v>131</v>
      </c>
      <c r="B2" s="3" t="s">
        <v>2725</v>
      </c>
      <c r="C2" s="3" t="s">
        <v>2726</v>
      </c>
      <c r="D2" s="3" t="s">
        <v>2727</v>
      </c>
      <c r="E2" s="3" t="s">
        <v>2728</v>
      </c>
      <c r="F2" s="3" t="s">
        <v>1585</v>
      </c>
    </row>
    <row r="3" spans="1:7" x14ac:dyDescent="0.25">
      <c r="A3" t="s">
        <v>2729</v>
      </c>
      <c r="B3" t="s">
        <v>2748</v>
      </c>
      <c r="C3" t="s">
        <v>1414</v>
      </c>
      <c r="D3" t="s">
        <v>935</v>
      </c>
      <c r="E3" t="s">
        <v>779</v>
      </c>
      <c r="F3" t="s">
        <v>190</v>
      </c>
    </row>
    <row r="4" spans="1:7" x14ac:dyDescent="0.25">
      <c r="A4" t="s">
        <v>2730</v>
      </c>
      <c r="B4" t="s">
        <v>1534</v>
      </c>
      <c r="C4" t="s">
        <v>2749</v>
      </c>
      <c r="D4" t="s">
        <v>1323</v>
      </c>
      <c r="E4" t="s">
        <v>1015</v>
      </c>
      <c r="F4" t="s">
        <v>190</v>
      </c>
    </row>
    <row r="5" spans="1:7" x14ac:dyDescent="0.25">
      <c r="A5" t="s">
        <v>2733</v>
      </c>
      <c r="B5" t="s">
        <v>2750</v>
      </c>
      <c r="C5" t="s">
        <v>1443</v>
      </c>
      <c r="D5" t="s">
        <v>1175</v>
      </c>
      <c r="E5" t="s">
        <v>1321</v>
      </c>
      <c r="F5" t="s">
        <v>190</v>
      </c>
    </row>
    <row r="6" spans="1:7" x14ac:dyDescent="0.25">
      <c r="A6" t="s">
        <v>2735</v>
      </c>
      <c r="B6" t="s">
        <v>1530</v>
      </c>
      <c r="C6" t="s">
        <v>1253</v>
      </c>
      <c r="D6" t="s">
        <v>1449</v>
      </c>
      <c r="E6" t="s">
        <v>2751</v>
      </c>
      <c r="F6" t="s">
        <v>190</v>
      </c>
    </row>
    <row r="8" spans="1:7" x14ac:dyDescent="0.25">
      <c r="A8" t="s">
        <v>158</v>
      </c>
    </row>
    <row r="9" spans="1:7" x14ac:dyDescent="0.25">
      <c r="A9" t="s">
        <v>693</v>
      </c>
    </row>
    <row r="10" spans="1:7" x14ac:dyDescent="0.25">
      <c r="A10" t="s">
        <v>2736</v>
      </c>
    </row>
    <row r="11" spans="1:7" x14ac:dyDescent="0.25">
      <c r="A11" t="s">
        <v>2737</v>
      </c>
    </row>
    <row r="12" spans="1:7" x14ac:dyDescent="0.25">
      <c r="A12" t="s">
        <v>2738</v>
      </c>
    </row>
    <row r="13" spans="1:7" x14ac:dyDescent="0.25">
      <c r="A13" t="s">
        <v>2739</v>
      </c>
    </row>
    <row r="15" spans="1:7" x14ac:dyDescent="0.25">
      <c r="A15" t="s">
        <v>162</v>
      </c>
    </row>
    <row r="16" spans="1:7" x14ac:dyDescent="0.25">
      <c r="A16" t="s">
        <v>164</v>
      </c>
    </row>
    <row r="17" spans="1:1" x14ac:dyDescent="0.25">
      <c r="A17" t="s">
        <v>2740</v>
      </c>
    </row>
    <row r="18" spans="1:1" x14ac:dyDescent="0.25">
      <c r="A18" t="s">
        <v>2741</v>
      </c>
    </row>
    <row r="20" spans="1:1" x14ac:dyDescent="0.25">
      <c r="A20" t="s">
        <v>165</v>
      </c>
    </row>
    <row r="21" spans="1:1" x14ac:dyDescent="0.25">
      <c r="A21" t="s">
        <v>2742</v>
      </c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28"/>
  <sheetViews>
    <sheetView workbookViewId="0"/>
  </sheetViews>
  <sheetFormatPr defaultColWidth="11.42578125" defaultRowHeight="15" x14ac:dyDescent="0.25"/>
  <cols>
    <col min="1" max="1" width="54.7109375" customWidth="1"/>
    <col min="2" max="6" width="36.7109375" customWidth="1"/>
    <col min="7" max="7" width="13.140625" customWidth="1"/>
  </cols>
  <sheetData>
    <row r="1" spans="1:7" x14ac:dyDescent="0.25">
      <c r="A1" s="4" t="s">
        <v>70</v>
      </c>
      <c r="G1" s="1" t="str">
        <f>HYPERLINK("#'INDEX'!A1", "Back to INDEX")</f>
        <v>Back to INDEX</v>
      </c>
    </row>
    <row r="2" spans="1:7" ht="25.5" x14ac:dyDescent="0.25">
      <c r="A2" s="3" t="s">
        <v>131</v>
      </c>
      <c r="B2" s="3" t="s">
        <v>2725</v>
      </c>
      <c r="C2" s="3" t="s">
        <v>2726</v>
      </c>
      <c r="D2" s="3" t="s">
        <v>2727</v>
      </c>
      <c r="E2" s="3" t="s">
        <v>2728</v>
      </c>
      <c r="F2" s="3" t="s">
        <v>1585</v>
      </c>
    </row>
    <row r="3" spans="1:7" x14ac:dyDescent="0.25">
      <c r="A3" t="s">
        <v>2752</v>
      </c>
      <c r="B3" t="s">
        <v>2753</v>
      </c>
      <c r="C3" t="s">
        <v>2753</v>
      </c>
      <c r="D3" t="s">
        <v>2753</v>
      </c>
      <c r="E3" t="s">
        <v>2753</v>
      </c>
      <c r="F3" t="s">
        <v>2753</v>
      </c>
    </row>
    <row r="4" spans="1:7" x14ac:dyDescent="0.25">
      <c r="A4" t="s">
        <v>2729</v>
      </c>
      <c r="B4" t="s">
        <v>262</v>
      </c>
      <c r="C4" t="s">
        <v>1171</v>
      </c>
      <c r="D4" t="s">
        <v>1061</v>
      </c>
      <c r="E4" t="s">
        <v>937</v>
      </c>
      <c r="F4" t="s">
        <v>190</v>
      </c>
    </row>
    <row r="5" spans="1:7" x14ac:dyDescent="0.25">
      <c r="A5" t="s">
        <v>2730</v>
      </c>
      <c r="B5" t="s">
        <v>2754</v>
      </c>
      <c r="C5" t="s">
        <v>1269</v>
      </c>
      <c r="D5" t="s">
        <v>1421</v>
      </c>
      <c r="E5" t="s">
        <v>1274</v>
      </c>
      <c r="F5" t="s">
        <v>190</v>
      </c>
    </row>
    <row r="6" spans="1:7" x14ac:dyDescent="0.25">
      <c r="A6" t="s">
        <v>2733</v>
      </c>
      <c r="B6" t="s">
        <v>2755</v>
      </c>
      <c r="C6" t="s">
        <v>1378</v>
      </c>
      <c r="D6" t="s">
        <v>2756</v>
      </c>
      <c r="E6" t="s">
        <v>1213</v>
      </c>
      <c r="F6" t="s">
        <v>190</v>
      </c>
    </row>
    <row r="7" spans="1:7" x14ac:dyDescent="0.25">
      <c r="A7" t="s">
        <v>2735</v>
      </c>
      <c r="B7" t="s">
        <v>1478</v>
      </c>
      <c r="C7" t="s">
        <v>1281</v>
      </c>
      <c r="D7" t="s">
        <v>1327</v>
      </c>
      <c r="E7" t="s">
        <v>2757</v>
      </c>
      <c r="F7" t="s">
        <v>190</v>
      </c>
    </row>
    <row r="8" spans="1:7" x14ac:dyDescent="0.25">
      <c r="A8" t="s">
        <v>2758</v>
      </c>
      <c r="B8" t="s">
        <v>2753</v>
      </c>
      <c r="C8" t="s">
        <v>2753</v>
      </c>
      <c r="D8" t="s">
        <v>2753</v>
      </c>
      <c r="E8" t="s">
        <v>2753</v>
      </c>
      <c r="F8" t="s">
        <v>2753</v>
      </c>
    </row>
    <row r="9" spans="1:7" x14ac:dyDescent="0.25">
      <c r="A9" t="s">
        <v>2729</v>
      </c>
      <c r="B9" t="s">
        <v>2759</v>
      </c>
      <c r="C9" t="s">
        <v>1331</v>
      </c>
      <c r="D9" t="s">
        <v>1212</v>
      </c>
      <c r="E9" t="s">
        <v>294</v>
      </c>
      <c r="F9" t="s">
        <v>190</v>
      </c>
    </row>
    <row r="10" spans="1:7" x14ac:dyDescent="0.25">
      <c r="A10" t="s">
        <v>2730</v>
      </c>
      <c r="B10" t="s">
        <v>2746</v>
      </c>
      <c r="C10" t="s">
        <v>2760</v>
      </c>
      <c r="D10" t="s">
        <v>838</v>
      </c>
      <c r="E10" t="s">
        <v>1529</v>
      </c>
      <c r="F10" t="s">
        <v>190</v>
      </c>
    </row>
    <row r="11" spans="1:7" x14ac:dyDescent="0.25">
      <c r="A11" t="s">
        <v>2733</v>
      </c>
      <c r="B11" t="s">
        <v>1232</v>
      </c>
      <c r="C11" t="s">
        <v>1527</v>
      </c>
      <c r="D11" t="s">
        <v>1304</v>
      </c>
      <c r="E11" t="s">
        <v>839</v>
      </c>
      <c r="F11" t="s">
        <v>190</v>
      </c>
    </row>
    <row r="12" spans="1:7" x14ac:dyDescent="0.25">
      <c r="A12" t="s">
        <v>2735</v>
      </c>
      <c r="B12" t="s">
        <v>1506</v>
      </c>
      <c r="C12" t="s">
        <v>2761</v>
      </c>
      <c r="D12" t="s">
        <v>1307</v>
      </c>
      <c r="E12" t="s">
        <v>1434</v>
      </c>
      <c r="F12" t="s">
        <v>190</v>
      </c>
    </row>
    <row r="14" spans="1:7" x14ac:dyDescent="0.25">
      <c r="A14" t="s">
        <v>158</v>
      </c>
    </row>
    <row r="15" spans="1:7" x14ac:dyDescent="0.25">
      <c r="A15" t="s">
        <v>159</v>
      </c>
    </row>
    <row r="16" spans="1:7" x14ac:dyDescent="0.25">
      <c r="A16" t="s">
        <v>2762</v>
      </c>
    </row>
    <row r="17" spans="1:1" x14ac:dyDescent="0.25">
      <c r="A17" t="s">
        <v>2736</v>
      </c>
    </row>
    <row r="18" spans="1:1" x14ac:dyDescent="0.25">
      <c r="A18" t="s">
        <v>2737</v>
      </c>
    </row>
    <row r="19" spans="1:1" x14ac:dyDescent="0.25">
      <c r="A19" t="s">
        <v>2738</v>
      </c>
    </row>
    <row r="20" spans="1:1" x14ac:dyDescent="0.25">
      <c r="A20" t="s">
        <v>2739</v>
      </c>
    </row>
    <row r="22" spans="1:1" x14ac:dyDescent="0.25">
      <c r="A22" t="s">
        <v>162</v>
      </c>
    </row>
    <row r="23" spans="1:1" x14ac:dyDescent="0.25">
      <c r="A23" t="s">
        <v>164</v>
      </c>
    </row>
    <row r="24" spans="1:1" x14ac:dyDescent="0.25">
      <c r="A24" t="s">
        <v>2740</v>
      </c>
    </row>
    <row r="25" spans="1:1" x14ac:dyDescent="0.25">
      <c r="A25" t="s">
        <v>2741</v>
      </c>
    </row>
    <row r="27" spans="1:1" x14ac:dyDescent="0.25">
      <c r="A27" t="s">
        <v>165</v>
      </c>
    </row>
    <row r="28" spans="1:1" x14ac:dyDescent="0.25">
      <c r="A28" t="s">
        <v>2742</v>
      </c>
    </row>
  </sheetData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28"/>
  <sheetViews>
    <sheetView workbookViewId="0"/>
  </sheetViews>
  <sheetFormatPr defaultColWidth="11.42578125" defaultRowHeight="15" x14ac:dyDescent="0.25"/>
  <cols>
    <col min="1" max="1" width="54.7109375" customWidth="1"/>
    <col min="2" max="6" width="36.7109375" customWidth="1"/>
    <col min="7" max="7" width="13.140625" customWidth="1"/>
  </cols>
  <sheetData>
    <row r="1" spans="1:7" x14ac:dyDescent="0.25">
      <c r="A1" s="4" t="s">
        <v>71</v>
      </c>
      <c r="G1" s="1" t="str">
        <f>HYPERLINK("#'INDEX'!A1", "Back to INDEX")</f>
        <v>Back to INDEX</v>
      </c>
    </row>
    <row r="2" spans="1:7" ht="25.5" x14ac:dyDescent="0.25">
      <c r="A2" s="3" t="s">
        <v>131</v>
      </c>
      <c r="B2" s="3" t="s">
        <v>2725</v>
      </c>
      <c r="C2" s="3" t="s">
        <v>2726</v>
      </c>
      <c r="D2" s="3" t="s">
        <v>2727</v>
      </c>
      <c r="E2" s="3" t="s">
        <v>2728</v>
      </c>
      <c r="F2" s="3" t="s">
        <v>1585</v>
      </c>
    </row>
    <row r="3" spans="1:7" x14ac:dyDescent="0.25">
      <c r="A3" t="s">
        <v>2752</v>
      </c>
      <c r="B3" t="s">
        <v>2753</v>
      </c>
      <c r="C3" t="s">
        <v>2753</v>
      </c>
      <c r="D3" t="s">
        <v>2753</v>
      </c>
      <c r="E3" t="s">
        <v>2753</v>
      </c>
      <c r="F3" t="s">
        <v>2753</v>
      </c>
    </row>
    <row r="4" spans="1:7" x14ac:dyDescent="0.25">
      <c r="A4" t="s">
        <v>2729</v>
      </c>
      <c r="B4" t="s">
        <v>996</v>
      </c>
      <c r="C4" t="s">
        <v>1311</v>
      </c>
      <c r="D4" t="s">
        <v>937</v>
      </c>
      <c r="E4" t="s">
        <v>1152</v>
      </c>
      <c r="F4" t="s">
        <v>190</v>
      </c>
    </row>
    <row r="5" spans="1:7" x14ac:dyDescent="0.25">
      <c r="A5" t="s">
        <v>2730</v>
      </c>
      <c r="B5" t="s">
        <v>1549</v>
      </c>
      <c r="C5" t="s">
        <v>1545</v>
      </c>
      <c r="D5" t="s">
        <v>1291</v>
      </c>
      <c r="E5" t="s">
        <v>1172</v>
      </c>
      <c r="F5" t="s">
        <v>190</v>
      </c>
    </row>
    <row r="6" spans="1:7" x14ac:dyDescent="0.25">
      <c r="A6" t="s">
        <v>2733</v>
      </c>
      <c r="B6" t="s">
        <v>1079</v>
      </c>
      <c r="C6" t="s">
        <v>1287</v>
      </c>
      <c r="D6" t="s">
        <v>1302</v>
      </c>
      <c r="E6" t="s">
        <v>1529</v>
      </c>
      <c r="F6" t="s">
        <v>190</v>
      </c>
    </row>
    <row r="7" spans="1:7" x14ac:dyDescent="0.25">
      <c r="A7" t="s">
        <v>2735</v>
      </c>
      <c r="B7" t="s">
        <v>1526</v>
      </c>
      <c r="C7" t="s">
        <v>1141</v>
      </c>
      <c r="D7" t="s">
        <v>1014</v>
      </c>
      <c r="E7" t="s">
        <v>1448</v>
      </c>
      <c r="F7" t="s">
        <v>190</v>
      </c>
    </row>
    <row r="8" spans="1:7" x14ac:dyDescent="0.25">
      <c r="A8" t="s">
        <v>2758</v>
      </c>
      <c r="B8" t="s">
        <v>2753</v>
      </c>
      <c r="C8" t="s">
        <v>2753</v>
      </c>
      <c r="D8" t="s">
        <v>2753</v>
      </c>
      <c r="E8" t="s">
        <v>2753</v>
      </c>
      <c r="F8" t="s">
        <v>2753</v>
      </c>
    </row>
    <row r="9" spans="1:7" x14ac:dyDescent="0.25">
      <c r="A9" t="s">
        <v>2729</v>
      </c>
      <c r="B9" t="s">
        <v>267</v>
      </c>
      <c r="C9" t="s">
        <v>1305</v>
      </c>
      <c r="D9" t="s">
        <v>1062</v>
      </c>
      <c r="E9" t="s">
        <v>1061</v>
      </c>
      <c r="F9" t="s">
        <v>190</v>
      </c>
    </row>
    <row r="10" spans="1:7" x14ac:dyDescent="0.25">
      <c r="A10" t="s">
        <v>2730</v>
      </c>
      <c r="B10" t="s">
        <v>2763</v>
      </c>
      <c r="C10" t="s">
        <v>2764</v>
      </c>
      <c r="D10" t="s">
        <v>1313</v>
      </c>
      <c r="E10" t="s">
        <v>435</v>
      </c>
      <c r="F10" t="s">
        <v>190</v>
      </c>
    </row>
    <row r="11" spans="1:7" x14ac:dyDescent="0.25">
      <c r="A11" t="s">
        <v>2733</v>
      </c>
      <c r="B11" t="s">
        <v>2765</v>
      </c>
      <c r="C11" t="s">
        <v>1514</v>
      </c>
      <c r="D11" t="s">
        <v>2766</v>
      </c>
      <c r="E11" t="s">
        <v>1536</v>
      </c>
      <c r="F11" t="s">
        <v>190</v>
      </c>
    </row>
    <row r="12" spans="1:7" x14ac:dyDescent="0.25">
      <c r="A12" t="s">
        <v>2735</v>
      </c>
      <c r="B12" t="s">
        <v>2767</v>
      </c>
      <c r="C12" t="s">
        <v>1599</v>
      </c>
      <c r="D12" t="s">
        <v>1278</v>
      </c>
      <c r="E12" t="s">
        <v>1444</v>
      </c>
      <c r="F12" t="s">
        <v>190</v>
      </c>
    </row>
    <row r="14" spans="1:7" x14ac:dyDescent="0.25">
      <c r="A14" t="s">
        <v>158</v>
      </c>
    </row>
    <row r="15" spans="1:7" x14ac:dyDescent="0.25">
      <c r="A15" t="s">
        <v>684</v>
      </c>
    </row>
    <row r="16" spans="1:7" x14ac:dyDescent="0.25">
      <c r="A16" t="s">
        <v>2762</v>
      </c>
    </row>
    <row r="17" spans="1:1" x14ac:dyDescent="0.25">
      <c r="A17" t="s">
        <v>2736</v>
      </c>
    </row>
    <row r="18" spans="1:1" x14ac:dyDescent="0.25">
      <c r="A18" t="s">
        <v>2737</v>
      </c>
    </row>
    <row r="19" spans="1:1" x14ac:dyDescent="0.25">
      <c r="A19" t="s">
        <v>2738</v>
      </c>
    </row>
    <row r="20" spans="1:1" x14ac:dyDescent="0.25">
      <c r="A20" t="s">
        <v>2739</v>
      </c>
    </row>
    <row r="22" spans="1:1" x14ac:dyDescent="0.25">
      <c r="A22" t="s">
        <v>162</v>
      </c>
    </row>
    <row r="23" spans="1:1" x14ac:dyDescent="0.25">
      <c r="A23" t="s">
        <v>164</v>
      </c>
    </row>
    <row r="24" spans="1:1" x14ac:dyDescent="0.25">
      <c r="A24" t="s">
        <v>2740</v>
      </c>
    </row>
    <row r="25" spans="1:1" x14ac:dyDescent="0.25">
      <c r="A25" t="s">
        <v>2741</v>
      </c>
    </row>
    <row r="27" spans="1:1" x14ac:dyDescent="0.25">
      <c r="A27" t="s">
        <v>165</v>
      </c>
    </row>
    <row r="28" spans="1:1" x14ac:dyDescent="0.25">
      <c r="A28" t="s">
        <v>2742</v>
      </c>
    </row>
  </sheetData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28"/>
  <sheetViews>
    <sheetView workbookViewId="0"/>
  </sheetViews>
  <sheetFormatPr defaultColWidth="11.42578125" defaultRowHeight="15" x14ac:dyDescent="0.25"/>
  <cols>
    <col min="1" max="1" width="54.7109375" customWidth="1"/>
    <col min="2" max="6" width="36.7109375" customWidth="1"/>
    <col min="7" max="7" width="13.140625" customWidth="1"/>
  </cols>
  <sheetData>
    <row r="1" spans="1:7" x14ac:dyDescent="0.25">
      <c r="A1" s="4" t="s">
        <v>72</v>
      </c>
      <c r="G1" s="1" t="str">
        <f>HYPERLINK("#'INDEX'!A1", "Back to INDEX")</f>
        <v>Back to INDEX</v>
      </c>
    </row>
    <row r="2" spans="1:7" ht="25.5" x14ac:dyDescent="0.25">
      <c r="A2" s="3" t="s">
        <v>131</v>
      </c>
      <c r="B2" s="3" t="s">
        <v>2725</v>
      </c>
      <c r="C2" s="3" t="s">
        <v>2726</v>
      </c>
      <c r="D2" s="3" t="s">
        <v>2727</v>
      </c>
      <c r="E2" s="3" t="s">
        <v>2728</v>
      </c>
      <c r="F2" s="3" t="s">
        <v>1585</v>
      </c>
    </row>
    <row r="3" spans="1:7" x14ac:dyDescent="0.25">
      <c r="A3" t="s">
        <v>2752</v>
      </c>
      <c r="B3" t="s">
        <v>2753</v>
      </c>
      <c r="C3" t="s">
        <v>2753</v>
      </c>
      <c r="D3" t="s">
        <v>2753</v>
      </c>
      <c r="E3" t="s">
        <v>2753</v>
      </c>
      <c r="F3" t="s">
        <v>2753</v>
      </c>
    </row>
    <row r="4" spans="1:7" x14ac:dyDescent="0.25">
      <c r="A4" t="s">
        <v>2729</v>
      </c>
      <c r="B4" t="s">
        <v>262</v>
      </c>
      <c r="C4" t="s">
        <v>1057</v>
      </c>
      <c r="D4" t="s">
        <v>935</v>
      </c>
      <c r="E4" t="s">
        <v>819</v>
      </c>
      <c r="F4" t="s">
        <v>190</v>
      </c>
    </row>
    <row r="5" spans="1:7" x14ac:dyDescent="0.25">
      <c r="A5" t="s">
        <v>2730</v>
      </c>
      <c r="B5" t="s">
        <v>1223</v>
      </c>
      <c r="C5" t="s">
        <v>1607</v>
      </c>
      <c r="D5" t="s">
        <v>1289</v>
      </c>
      <c r="E5" t="s">
        <v>657</v>
      </c>
      <c r="F5" t="s">
        <v>190</v>
      </c>
    </row>
    <row r="6" spans="1:7" x14ac:dyDescent="0.25">
      <c r="A6" t="s">
        <v>2733</v>
      </c>
      <c r="B6" t="s">
        <v>2768</v>
      </c>
      <c r="C6" t="s">
        <v>1295</v>
      </c>
      <c r="D6" t="s">
        <v>1419</v>
      </c>
      <c r="E6" t="s">
        <v>1284</v>
      </c>
      <c r="F6" t="s">
        <v>190</v>
      </c>
    </row>
    <row r="7" spans="1:7" x14ac:dyDescent="0.25">
      <c r="A7" t="s">
        <v>2735</v>
      </c>
      <c r="B7" t="s">
        <v>1263</v>
      </c>
      <c r="C7" t="s">
        <v>1379</v>
      </c>
      <c r="D7" t="s">
        <v>1235</v>
      </c>
      <c r="E7" t="s">
        <v>1215</v>
      </c>
      <c r="F7" t="s">
        <v>190</v>
      </c>
    </row>
    <row r="8" spans="1:7" x14ac:dyDescent="0.25">
      <c r="A8" t="s">
        <v>2758</v>
      </c>
      <c r="B8" t="s">
        <v>2753</v>
      </c>
      <c r="C8" t="s">
        <v>2753</v>
      </c>
      <c r="D8" t="s">
        <v>2753</v>
      </c>
      <c r="E8" t="s">
        <v>2753</v>
      </c>
      <c r="F8" t="s">
        <v>2753</v>
      </c>
    </row>
    <row r="9" spans="1:7" x14ac:dyDescent="0.25">
      <c r="A9" t="s">
        <v>2729</v>
      </c>
      <c r="B9" t="s">
        <v>318</v>
      </c>
      <c r="C9" t="s">
        <v>1305</v>
      </c>
      <c r="D9" t="s">
        <v>1061</v>
      </c>
      <c r="E9" t="s">
        <v>891</v>
      </c>
      <c r="F9" t="s">
        <v>190</v>
      </c>
    </row>
    <row r="10" spans="1:7" x14ac:dyDescent="0.25">
      <c r="A10" t="s">
        <v>2730</v>
      </c>
      <c r="B10" t="s">
        <v>2750</v>
      </c>
      <c r="C10" t="s">
        <v>1279</v>
      </c>
      <c r="D10" t="s">
        <v>1299</v>
      </c>
      <c r="E10" t="s">
        <v>1274</v>
      </c>
      <c r="F10" t="s">
        <v>190</v>
      </c>
    </row>
    <row r="11" spans="1:7" x14ac:dyDescent="0.25">
      <c r="A11" t="s">
        <v>2733</v>
      </c>
      <c r="B11" t="s">
        <v>2769</v>
      </c>
      <c r="C11" t="s">
        <v>1218</v>
      </c>
      <c r="D11" t="s">
        <v>1440</v>
      </c>
      <c r="E11" t="s">
        <v>1154</v>
      </c>
      <c r="F11" t="s">
        <v>190</v>
      </c>
    </row>
    <row r="12" spans="1:7" x14ac:dyDescent="0.25">
      <c r="A12" t="s">
        <v>2735</v>
      </c>
      <c r="B12" t="s">
        <v>1261</v>
      </c>
      <c r="C12" t="s">
        <v>1261</v>
      </c>
      <c r="D12" t="s">
        <v>1261</v>
      </c>
      <c r="E12" t="s">
        <v>1232</v>
      </c>
      <c r="F12" t="s">
        <v>190</v>
      </c>
    </row>
    <row r="14" spans="1:7" x14ac:dyDescent="0.25">
      <c r="A14" t="s">
        <v>158</v>
      </c>
    </row>
    <row r="15" spans="1:7" x14ac:dyDescent="0.25">
      <c r="A15" t="s">
        <v>693</v>
      </c>
    </row>
    <row r="16" spans="1:7" x14ac:dyDescent="0.25">
      <c r="A16" t="s">
        <v>2762</v>
      </c>
    </row>
    <row r="17" spans="1:1" x14ac:dyDescent="0.25">
      <c r="A17" t="s">
        <v>2736</v>
      </c>
    </row>
    <row r="18" spans="1:1" x14ac:dyDescent="0.25">
      <c r="A18" t="s">
        <v>2737</v>
      </c>
    </row>
    <row r="19" spans="1:1" x14ac:dyDescent="0.25">
      <c r="A19" t="s">
        <v>2738</v>
      </c>
    </row>
    <row r="20" spans="1:1" x14ac:dyDescent="0.25">
      <c r="A20" t="s">
        <v>2739</v>
      </c>
    </row>
    <row r="22" spans="1:1" x14ac:dyDescent="0.25">
      <c r="A22" t="s">
        <v>162</v>
      </c>
    </row>
    <row r="23" spans="1:1" x14ac:dyDescent="0.25">
      <c r="A23" t="s">
        <v>164</v>
      </c>
    </row>
    <row r="24" spans="1:1" x14ac:dyDescent="0.25">
      <c r="A24" t="s">
        <v>2740</v>
      </c>
    </row>
    <row r="25" spans="1:1" x14ac:dyDescent="0.25">
      <c r="A25" t="s">
        <v>2741</v>
      </c>
    </row>
    <row r="27" spans="1:1" x14ac:dyDescent="0.25">
      <c r="A27" t="s">
        <v>165</v>
      </c>
    </row>
    <row r="28" spans="1:1" x14ac:dyDescent="0.25">
      <c r="A28" t="s">
        <v>2742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workbookViewId="0"/>
  </sheetViews>
  <sheetFormatPr defaultColWidth="11.42578125" defaultRowHeight="15" x14ac:dyDescent="0.25"/>
  <cols>
    <col min="1" max="1" width="38.7109375" customWidth="1"/>
    <col min="2" max="3" width="45.7109375" customWidth="1"/>
    <col min="4" max="4" width="13.140625" customWidth="1"/>
  </cols>
  <sheetData>
    <row r="1" spans="1:4" x14ac:dyDescent="0.25">
      <c r="A1" s="4" t="s">
        <v>15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444</v>
      </c>
      <c r="C2" s="3" t="s">
        <v>445</v>
      </c>
    </row>
    <row r="3" spans="1:4" x14ac:dyDescent="0.25">
      <c r="A3" t="s">
        <v>446</v>
      </c>
      <c r="B3" t="s">
        <v>575</v>
      </c>
      <c r="C3" t="s">
        <v>576</v>
      </c>
    </row>
    <row r="4" spans="1:4" x14ac:dyDescent="0.25">
      <c r="A4" t="s">
        <v>449</v>
      </c>
      <c r="B4" t="s">
        <v>577</v>
      </c>
      <c r="C4" t="s">
        <v>578</v>
      </c>
    </row>
    <row r="5" spans="1:4" x14ac:dyDescent="0.25">
      <c r="A5" t="s">
        <v>452</v>
      </c>
      <c r="B5" t="s">
        <v>579</v>
      </c>
      <c r="C5" t="s">
        <v>580</v>
      </c>
    </row>
    <row r="6" spans="1:4" x14ac:dyDescent="0.25">
      <c r="A6" t="s">
        <v>455</v>
      </c>
      <c r="B6" t="s">
        <v>581</v>
      </c>
      <c r="C6" t="s">
        <v>582</v>
      </c>
    </row>
    <row r="7" spans="1:4" x14ac:dyDescent="0.25">
      <c r="A7" t="s">
        <v>458</v>
      </c>
      <c r="B7" t="s">
        <v>583</v>
      </c>
      <c r="C7" t="s">
        <v>584</v>
      </c>
    </row>
    <row r="8" spans="1:4" x14ac:dyDescent="0.25">
      <c r="A8" t="s">
        <v>461</v>
      </c>
      <c r="B8" t="s">
        <v>585</v>
      </c>
      <c r="C8" t="s">
        <v>586</v>
      </c>
    </row>
    <row r="9" spans="1:4" x14ac:dyDescent="0.25">
      <c r="A9" t="s">
        <v>464</v>
      </c>
      <c r="B9" t="s">
        <v>587</v>
      </c>
      <c r="C9" t="s">
        <v>588</v>
      </c>
    </row>
    <row r="10" spans="1:4" x14ac:dyDescent="0.25">
      <c r="A10" t="s">
        <v>467</v>
      </c>
      <c r="B10" t="s">
        <v>589</v>
      </c>
      <c r="C10" t="s">
        <v>590</v>
      </c>
    </row>
    <row r="11" spans="1:4" x14ac:dyDescent="0.25">
      <c r="A11" t="s">
        <v>470</v>
      </c>
      <c r="B11" t="s">
        <v>591</v>
      </c>
      <c r="C11" t="s">
        <v>592</v>
      </c>
    </row>
    <row r="12" spans="1:4" x14ac:dyDescent="0.25">
      <c r="A12" t="s">
        <v>473</v>
      </c>
      <c r="B12" t="s">
        <v>593</v>
      </c>
      <c r="C12" t="s">
        <v>594</v>
      </c>
    </row>
    <row r="13" spans="1:4" x14ac:dyDescent="0.25">
      <c r="A13" t="s">
        <v>476</v>
      </c>
      <c r="B13" t="s">
        <v>595</v>
      </c>
      <c r="C13" t="s">
        <v>596</v>
      </c>
    </row>
    <row r="14" spans="1:4" x14ac:dyDescent="0.25">
      <c r="A14" t="s">
        <v>479</v>
      </c>
      <c r="B14" t="s">
        <v>597</v>
      </c>
      <c r="C14" t="s">
        <v>598</v>
      </c>
    </row>
    <row r="15" spans="1:4" x14ac:dyDescent="0.25">
      <c r="A15" t="s">
        <v>482</v>
      </c>
      <c r="B15" t="s">
        <v>599</v>
      </c>
      <c r="C15" t="s">
        <v>600</v>
      </c>
    </row>
    <row r="16" spans="1:4" x14ac:dyDescent="0.25">
      <c r="A16" t="s">
        <v>485</v>
      </c>
      <c r="B16" t="s">
        <v>601</v>
      </c>
      <c r="C16" t="s">
        <v>602</v>
      </c>
    </row>
    <row r="17" spans="1:3" x14ac:dyDescent="0.25">
      <c r="A17" t="s">
        <v>488</v>
      </c>
      <c r="B17" t="s">
        <v>603</v>
      </c>
      <c r="C17" t="s">
        <v>604</v>
      </c>
    </row>
    <row r="18" spans="1:3" x14ac:dyDescent="0.25">
      <c r="A18" t="s">
        <v>491</v>
      </c>
      <c r="B18" t="s">
        <v>605</v>
      </c>
      <c r="C18" t="s">
        <v>606</v>
      </c>
    </row>
    <row r="19" spans="1:3" x14ac:dyDescent="0.25">
      <c r="A19" t="s">
        <v>494</v>
      </c>
      <c r="B19" t="s">
        <v>607</v>
      </c>
      <c r="C19" t="s">
        <v>608</v>
      </c>
    </row>
    <row r="20" spans="1:3" x14ac:dyDescent="0.25">
      <c r="A20" t="s">
        <v>497</v>
      </c>
      <c r="B20" t="s">
        <v>609</v>
      </c>
      <c r="C20" t="s">
        <v>610</v>
      </c>
    </row>
    <row r="21" spans="1:3" x14ac:dyDescent="0.25">
      <c r="A21" t="s">
        <v>500</v>
      </c>
      <c r="B21" t="s">
        <v>611</v>
      </c>
      <c r="C21" t="s">
        <v>612</v>
      </c>
    </row>
    <row r="22" spans="1:3" x14ac:dyDescent="0.25">
      <c r="A22" t="s">
        <v>503</v>
      </c>
      <c r="B22" t="s">
        <v>613</v>
      </c>
      <c r="C22" t="s">
        <v>614</v>
      </c>
    </row>
    <row r="23" spans="1:3" x14ac:dyDescent="0.25">
      <c r="A23" t="s">
        <v>506</v>
      </c>
      <c r="B23" t="s">
        <v>615</v>
      </c>
      <c r="C23" t="s">
        <v>616</v>
      </c>
    </row>
    <row r="24" spans="1:3" x14ac:dyDescent="0.25">
      <c r="A24" t="s">
        <v>509</v>
      </c>
      <c r="B24" t="s">
        <v>617</v>
      </c>
      <c r="C24" t="s">
        <v>618</v>
      </c>
    </row>
    <row r="25" spans="1:3" x14ac:dyDescent="0.25">
      <c r="A25" t="s">
        <v>512</v>
      </c>
      <c r="B25" t="s">
        <v>619</v>
      </c>
      <c r="C25" t="s">
        <v>620</v>
      </c>
    </row>
    <row r="26" spans="1:3" x14ac:dyDescent="0.25">
      <c r="A26" t="s">
        <v>515</v>
      </c>
      <c r="B26" t="s">
        <v>621</v>
      </c>
      <c r="C26" t="s">
        <v>622</v>
      </c>
    </row>
    <row r="27" spans="1:3" x14ac:dyDescent="0.25">
      <c r="A27" t="s">
        <v>518</v>
      </c>
      <c r="B27" t="s">
        <v>623</v>
      </c>
      <c r="C27" t="s">
        <v>624</v>
      </c>
    </row>
    <row r="28" spans="1:3" x14ac:dyDescent="0.25">
      <c r="A28" t="s">
        <v>521</v>
      </c>
      <c r="B28" t="s">
        <v>625</v>
      </c>
      <c r="C28" t="s">
        <v>626</v>
      </c>
    </row>
    <row r="29" spans="1:3" x14ac:dyDescent="0.25">
      <c r="A29" t="s">
        <v>524</v>
      </c>
      <c r="B29" t="s">
        <v>627</v>
      </c>
      <c r="C29" t="s">
        <v>628</v>
      </c>
    </row>
    <row r="30" spans="1:3" x14ac:dyDescent="0.25">
      <c r="A30" t="s">
        <v>527</v>
      </c>
      <c r="B30" t="s">
        <v>629</v>
      </c>
      <c r="C30" t="s">
        <v>630</v>
      </c>
    </row>
    <row r="31" spans="1:3" x14ac:dyDescent="0.25">
      <c r="A31" t="s">
        <v>530</v>
      </c>
      <c r="B31" t="s">
        <v>631</v>
      </c>
      <c r="C31" t="s">
        <v>632</v>
      </c>
    </row>
    <row r="32" spans="1:3" x14ac:dyDescent="0.25">
      <c r="A32" t="s">
        <v>533</v>
      </c>
      <c r="B32" t="s">
        <v>633</v>
      </c>
      <c r="C32" t="s">
        <v>634</v>
      </c>
    </row>
    <row r="33" spans="1:3" x14ac:dyDescent="0.25">
      <c r="A33" t="s">
        <v>536</v>
      </c>
      <c r="B33" t="s">
        <v>202</v>
      </c>
      <c r="C33" t="s">
        <v>202</v>
      </c>
    </row>
    <row r="34" spans="1:3" x14ac:dyDescent="0.25">
      <c r="A34" t="s">
        <v>537</v>
      </c>
      <c r="B34" t="s">
        <v>635</v>
      </c>
      <c r="C34" t="s">
        <v>636</v>
      </c>
    </row>
    <row r="35" spans="1:3" x14ac:dyDescent="0.25">
      <c r="A35" t="s">
        <v>540</v>
      </c>
      <c r="B35" t="s">
        <v>637</v>
      </c>
      <c r="C35" t="s">
        <v>638</v>
      </c>
    </row>
    <row r="36" spans="1:3" x14ac:dyDescent="0.25">
      <c r="A36" t="s">
        <v>543</v>
      </c>
      <c r="B36" t="s">
        <v>639</v>
      </c>
      <c r="C36" t="s">
        <v>640</v>
      </c>
    </row>
    <row r="37" spans="1:3" x14ac:dyDescent="0.25">
      <c r="A37" t="s">
        <v>546</v>
      </c>
      <c r="B37" t="s">
        <v>641</v>
      </c>
      <c r="C37" t="s">
        <v>642</v>
      </c>
    </row>
    <row r="38" spans="1:3" x14ac:dyDescent="0.25">
      <c r="A38" t="s">
        <v>549</v>
      </c>
      <c r="B38" t="s">
        <v>643</v>
      </c>
      <c r="C38" t="s">
        <v>644</v>
      </c>
    </row>
    <row r="39" spans="1:3" x14ac:dyDescent="0.25">
      <c r="A39" t="s">
        <v>552</v>
      </c>
      <c r="B39" t="s">
        <v>645</v>
      </c>
      <c r="C39" t="s">
        <v>646</v>
      </c>
    </row>
    <row r="40" spans="1:3" x14ac:dyDescent="0.25">
      <c r="A40" t="s">
        <v>555</v>
      </c>
      <c r="B40" t="s">
        <v>647</v>
      </c>
      <c r="C40" t="s">
        <v>648</v>
      </c>
    </row>
    <row r="41" spans="1:3" x14ac:dyDescent="0.25">
      <c r="A41" t="s">
        <v>558</v>
      </c>
      <c r="B41" t="s">
        <v>649</v>
      </c>
      <c r="C41" t="s">
        <v>650</v>
      </c>
    </row>
    <row r="42" spans="1:3" x14ac:dyDescent="0.25">
      <c r="A42" t="s">
        <v>561</v>
      </c>
      <c r="B42" t="s">
        <v>651</v>
      </c>
      <c r="C42" t="s">
        <v>652</v>
      </c>
    </row>
    <row r="43" spans="1:3" x14ac:dyDescent="0.25">
      <c r="A43" t="s">
        <v>564</v>
      </c>
      <c r="B43" t="s">
        <v>653</v>
      </c>
      <c r="C43" t="s">
        <v>654</v>
      </c>
    </row>
    <row r="44" spans="1:3" x14ac:dyDescent="0.25">
      <c r="A44" s="4" t="s">
        <v>567</v>
      </c>
      <c r="B44" s="4" t="s">
        <v>655</v>
      </c>
      <c r="C44" s="4" t="s">
        <v>656</v>
      </c>
    </row>
    <row r="45" spans="1:3" x14ac:dyDescent="0.25">
      <c r="A45" t="s">
        <v>290</v>
      </c>
      <c r="B45" t="s">
        <v>435</v>
      </c>
      <c r="C45" t="s">
        <v>657</v>
      </c>
    </row>
  </sheetData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25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  <col min="4" max="4" width="13.140625" customWidth="1"/>
  </cols>
  <sheetData>
    <row r="1" spans="1:4" x14ac:dyDescent="0.25">
      <c r="A1" s="4" t="s">
        <v>73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671</v>
      </c>
      <c r="C2" s="3" t="s">
        <v>672</v>
      </c>
    </row>
    <row r="3" spans="1:4" x14ac:dyDescent="0.25">
      <c r="A3" t="s">
        <v>2770</v>
      </c>
      <c r="B3" t="s">
        <v>1480</v>
      </c>
      <c r="C3" t="s">
        <v>1186</v>
      </c>
    </row>
    <row r="4" spans="1:4" x14ac:dyDescent="0.25">
      <c r="A4" t="s">
        <v>2771</v>
      </c>
      <c r="B4" t="s">
        <v>1127</v>
      </c>
      <c r="C4" t="s">
        <v>1263</v>
      </c>
    </row>
    <row r="5" spans="1:4" x14ac:dyDescent="0.25">
      <c r="A5" t="s">
        <v>2772</v>
      </c>
      <c r="B5" t="s">
        <v>1119</v>
      </c>
      <c r="C5" t="s">
        <v>1523</v>
      </c>
    </row>
    <row r="6" spans="1:4" x14ac:dyDescent="0.25">
      <c r="A6" t="s">
        <v>2773</v>
      </c>
      <c r="B6" t="s">
        <v>1117</v>
      </c>
      <c r="C6" t="s">
        <v>1117</v>
      </c>
    </row>
    <row r="7" spans="1:4" x14ac:dyDescent="0.25">
      <c r="A7" t="s">
        <v>2774</v>
      </c>
      <c r="B7" t="s">
        <v>663</v>
      </c>
      <c r="C7" t="s">
        <v>2775</v>
      </c>
    </row>
    <row r="8" spans="1:4" x14ac:dyDescent="0.25">
      <c r="A8" t="s">
        <v>2776</v>
      </c>
      <c r="B8" t="s">
        <v>664</v>
      </c>
      <c r="C8" t="s">
        <v>2777</v>
      </c>
    </row>
    <row r="10" spans="1:4" x14ac:dyDescent="0.25">
      <c r="A10" t="s">
        <v>158</v>
      </c>
    </row>
    <row r="11" spans="1:4" x14ac:dyDescent="0.25">
      <c r="A11" t="s">
        <v>159</v>
      </c>
    </row>
    <row r="12" spans="1:4" x14ac:dyDescent="0.25">
      <c r="A12" t="s">
        <v>2778</v>
      </c>
    </row>
    <row r="13" spans="1:4" x14ac:dyDescent="0.25">
      <c r="A13" t="s">
        <v>2779</v>
      </c>
    </row>
    <row r="14" spans="1:4" x14ac:dyDescent="0.25">
      <c r="A14" t="s">
        <v>2780</v>
      </c>
    </row>
    <row r="16" spans="1:4" x14ac:dyDescent="0.25">
      <c r="A16" t="s">
        <v>162</v>
      </c>
    </row>
    <row r="17" spans="1:1" x14ac:dyDescent="0.25">
      <c r="A17" t="s">
        <v>2781</v>
      </c>
    </row>
    <row r="18" spans="1:1" x14ac:dyDescent="0.25">
      <c r="A18" t="s">
        <v>2782</v>
      </c>
    </row>
    <row r="19" spans="1:1" x14ac:dyDescent="0.25">
      <c r="A19" t="s">
        <v>2783</v>
      </c>
    </row>
    <row r="20" spans="1:1" x14ac:dyDescent="0.25">
      <c r="A20" t="s">
        <v>2784</v>
      </c>
    </row>
    <row r="21" spans="1:1" x14ac:dyDescent="0.25">
      <c r="A21" t="s">
        <v>670</v>
      </c>
    </row>
    <row r="23" spans="1:1" x14ac:dyDescent="0.25">
      <c r="A23" t="s">
        <v>165</v>
      </c>
    </row>
    <row r="24" spans="1:1" x14ac:dyDescent="0.25">
      <c r="A24" t="s">
        <v>2785</v>
      </c>
    </row>
    <row r="25" spans="1:1" x14ac:dyDescent="0.25">
      <c r="A25" t="s">
        <v>2786</v>
      </c>
    </row>
  </sheetData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D25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  <col min="4" max="4" width="13.140625" customWidth="1"/>
  </cols>
  <sheetData>
    <row r="1" spans="1:4" x14ac:dyDescent="0.25">
      <c r="A1" s="4" t="s">
        <v>74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671</v>
      </c>
      <c r="C2" s="3" t="s">
        <v>672</v>
      </c>
    </row>
    <row r="3" spans="1:4" x14ac:dyDescent="0.25">
      <c r="A3" t="s">
        <v>2770</v>
      </c>
      <c r="B3" t="s">
        <v>1228</v>
      </c>
      <c r="C3" t="s">
        <v>1225</v>
      </c>
    </row>
    <row r="4" spans="1:4" x14ac:dyDescent="0.25">
      <c r="A4" t="s">
        <v>2771</v>
      </c>
      <c r="B4" t="s">
        <v>1328</v>
      </c>
      <c r="C4" t="s">
        <v>1265</v>
      </c>
    </row>
    <row r="5" spans="1:4" x14ac:dyDescent="0.25">
      <c r="A5" t="s">
        <v>2772</v>
      </c>
      <c r="B5" t="s">
        <v>1150</v>
      </c>
      <c r="C5" t="s">
        <v>1468</v>
      </c>
    </row>
    <row r="6" spans="1:4" x14ac:dyDescent="0.25">
      <c r="A6" t="s">
        <v>2773</v>
      </c>
      <c r="B6" t="s">
        <v>1231</v>
      </c>
      <c r="C6" t="s">
        <v>2787</v>
      </c>
    </row>
    <row r="7" spans="1:4" x14ac:dyDescent="0.25">
      <c r="A7" t="s">
        <v>2774</v>
      </c>
      <c r="B7" t="s">
        <v>682</v>
      </c>
      <c r="C7" t="s">
        <v>2788</v>
      </c>
    </row>
    <row r="8" spans="1:4" x14ac:dyDescent="0.25">
      <c r="A8" t="s">
        <v>2776</v>
      </c>
      <c r="B8" t="s">
        <v>683</v>
      </c>
      <c r="C8" t="s">
        <v>2789</v>
      </c>
    </row>
    <row r="10" spans="1:4" x14ac:dyDescent="0.25">
      <c r="A10" t="s">
        <v>158</v>
      </c>
    </row>
    <row r="11" spans="1:4" x14ac:dyDescent="0.25">
      <c r="A11" t="s">
        <v>684</v>
      </c>
    </row>
    <row r="12" spans="1:4" x14ac:dyDescent="0.25">
      <c r="A12" t="s">
        <v>2778</v>
      </c>
    </row>
    <row r="13" spans="1:4" x14ac:dyDescent="0.25">
      <c r="A13" t="s">
        <v>2779</v>
      </c>
    </row>
    <row r="14" spans="1:4" x14ac:dyDescent="0.25">
      <c r="A14" t="s">
        <v>2780</v>
      </c>
    </row>
    <row r="16" spans="1:4" x14ac:dyDescent="0.25">
      <c r="A16" t="s">
        <v>162</v>
      </c>
    </row>
    <row r="17" spans="1:1" x14ac:dyDescent="0.25">
      <c r="A17" t="s">
        <v>2781</v>
      </c>
    </row>
    <row r="18" spans="1:1" x14ac:dyDescent="0.25">
      <c r="A18" t="s">
        <v>2782</v>
      </c>
    </row>
    <row r="19" spans="1:1" x14ac:dyDescent="0.25">
      <c r="A19" t="s">
        <v>2783</v>
      </c>
    </row>
    <row r="20" spans="1:1" x14ac:dyDescent="0.25">
      <c r="A20" t="s">
        <v>2784</v>
      </c>
    </row>
    <row r="21" spans="1:1" x14ac:dyDescent="0.25">
      <c r="A21" t="s">
        <v>670</v>
      </c>
    </row>
    <row r="23" spans="1:1" x14ac:dyDescent="0.25">
      <c r="A23" t="s">
        <v>165</v>
      </c>
    </row>
    <row r="24" spans="1:1" x14ac:dyDescent="0.25">
      <c r="A24" t="s">
        <v>2785</v>
      </c>
    </row>
    <row r="25" spans="1:1" x14ac:dyDescent="0.25">
      <c r="A25" t="s">
        <v>2786</v>
      </c>
    </row>
  </sheetData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D25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  <col min="4" max="4" width="13.140625" customWidth="1"/>
  </cols>
  <sheetData>
    <row r="1" spans="1:4" x14ac:dyDescent="0.25">
      <c r="A1" s="4" t="s">
        <v>75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671</v>
      </c>
      <c r="C2" s="3" t="s">
        <v>672</v>
      </c>
    </row>
    <row r="3" spans="1:4" x14ac:dyDescent="0.25">
      <c r="A3" t="s">
        <v>2770</v>
      </c>
      <c r="B3" t="s">
        <v>2790</v>
      </c>
      <c r="C3" t="s">
        <v>2791</v>
      </c>
    </row>
    <row r="4" spans="1:4" x14ac:dyDescent="0.25">
      <c r="A4" t="s">
        <v>2771</v>
      </c>
      <c r="B4" t="s">
        <v>1214</v>
      </c>
      <c r="C4" t="s">
        <v>1489</v>
      </c>
    </row>
    <row r="5" spans="1:4" x14ac:dyDescent="0.25">
      <c r="A5" t="s">
        <v>2772</v>
      </c>
      <c r="B5" t="s">
        <v>2792</v>
      </c>
      <c r="C5" t="s">
        <v>2793</v>
      </c>
    </row>
    <row r="6" spans="1:4" x14ac:dyDescent="0.25">
      <c r="A6" t="s">
        <v>2773</v>
      </c>
      <c r="B6" t="s">
        <v>1379</v>
      </c>
      <c r="C6" t="s">
        <v>1288</v>
      </c>
    </row>
    <row r="7" spans="1:4" x14ac:dyDescent="0.25">
      <c r="A7" t="s">
        <v>2774</v>
      </c>
      <c r="B7" t="s">
        <v>691</v>
      </c>
      <c r="C7" t="s">
        <v>2794</v>
      </c>
    </row>
    <row r="8" spans="1:4" x14ac:dyDescent="0.25">
      <c r="A8" t="s">
        <v>2776</v>
      </c>
      <c r="B8" t="s">
        <v>692</v>
      </c>
      <c r="C8" t="s">
        <v>690</v>
      </c>
    </row>
    <row r="10" spans="1:4" x14ac:dyDescent="0.25">
      <c r="A10" t="s">
        <v>158</v>
      </c>
    </row>
    <row r="11" spans="1:4" x14ac:dyDescent="0.25">
      <c r="A11" t="s">
        <v>693</v>
      </c>
    </row>
    <row r="12" spans="1:4" x14ac:dyDescent="0.25">
      <c r="A12" t="s">
        <v>2778</v>
      </c>
    </row>
    <row r="13" spans="1:4" x14ac:dyDescent="0.25">
      <c r="A13" t="s">
        <v>2779</v>
      </c>
    </row>
    <row r="14" spans="1:4" x14ac:dyDescent="0.25">
      <c r="A14" t="s">
        <v>2780</v>
      </c>
    </row>
    <row r="16" spans="1:4" x14ac:dyDescent="0.25">
      <c r="A16" t="s">
        <v>162</v>
      </c>
    </row>
    <row r="17" spans="1:1" x14ac:dyDescent="0.25">
      <c r="A17" t="s">
        <v>2781</v>
      </c>
    </row>
    <row r="18" spans="1:1" x14ac:dyDescent="0.25">
      <c r="A18" t="s">
        <v>2782</v>
      </c>
    </row>
    <row r="19" spans="1:1" x14ac:dyDescent="0.25">
      <c r="A19" t="s">
        <v>2783</v>
      </c>
    </row>
    <row r="20" spans="1:1" x14ac:dyDescent="0.25">
      <c r="A20" t="s">
        <v>2784</v>
      </c>
    </row>
    <row r="21" spans="1:1" x14ac:dyDescent="0.25">
      <c r="A21" t="s">
        <v>670</v>
      </c>
    </row>
    <row r="23" spans="1:1" x14ac:dyDescent="0.25">
      <c r="A23" t="s">
        <v>165</v>
      </c>
    </row>
    <row r="24" spans="1:1" x14ac:dyDescent="0.25">
      <c r="A24" t="s">
        <v>2785</v>
      </c>
    </row>
    <row r="25" spans="1:1" x14ac:dyDescent="0.25">
      <c r="A25" t="s">
        <v>2786</v>
      </c>
    </row>
  </sheetData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D25"/>
  <sheetViews>
    <sheetView workbookViewId="0"/>
  </sheetViews>
  <sheetFormatPr defaultColWidth="11.42578125" defaultRowHeight="15" x14ac:dyDescent="0.25"/>
  <cols>
    <col min="1" max="1" width="54.7109375" customWidth="1"/>
    <col min="2" max="3" width="45.7109375" customWidth="1"/>
    <col min="4" max="4" width="13.140625" customWidth="1"/>
  </cols>
  <sheetData>
    <row r="1" spans="1:4" x14ac:dyDescent="0.25">
      <c r="A1" s="4" t="s">
        <v>76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2795</v>
      </c>
      <c r="C2" s="3" t="s">
        <v>2796</v>
      </c>
    </row>
    <row r="3" spans="1:4" x14ac:dyDescent="0.25">
      <c r="A3" t="s">
        <v>2770</v>
      </c>
      <c r="B3" t="s">
        <v>1230</v>
      </c>
      <c r="C3" t="s">
        <v>2797</v>
      </c>
    </row>
    <row r="4" spans="1:4" x14ac:dyDescent="0.25">
      <c r="A4" t="s">
        <v>2771</v>
      </c>
      <c r="B4" t="s">
        <v>1463</v>
      </c>
      <c r="C4" t="s">
        <v>1298</v>
      </c>
    </row>
    <row r="5" spans="1:4" x14ac:dyDescent="0.25">
      <c r="A5" t="s">
        <v>2772</v>
      </c>
      <c r="B5" t="s">
        <v>1539</v>
      </c>
      <c r="C5" t="s">
        <v>1137</v>
      </c>
    </row>
    <row r="6" spans="1:4" x14ac:dyDescent="0.25">
      <c r="A6" t="s">
        <v>2773</v>
      </c>
      <c r="B6" t="s">
        <v>2798</v>
      </c>
      <c r="C6" t="s">
        <v>1474</v>
      </c>
    </row>
    <row r="7" spans="1:4" x14ac:dyDescent="0.25">
      <c r="A7" t="s">
        <v>2774</v>
      </c>
      <c r="B7" t="s">
        <v>2799</v>
      </c>
      <c r="C7" t="s">
        <v>2800</v>
      </c>
    </row>
    <row r="8" spans="1:4" x14ac:dyDescent="0.25">
      <c r="A8" t="s">
        <v>2776</v>
      </c>
      <c r="B8" t="s">
        <v>2801</v>
      </c>
      <c r="C8" t="s">
        <v>2802</v>
      </c>
    </row>
    <row r="10" spans="1:4" x14ac:dyDescent="0.25">
      <c r="A10" t="s">
        <v>158</v>
      </c>
    </row>
    <row r="11" spans="1:4" x14ac:dyDescent="0.25">
      <c r="A11" t="s">
        <v>2803</v>
      </c>
    </row>
    <row r="12" spans="1:4" x14ac:dyDescent="0.25">
      <c r="A12" t="s">
        <v>2804</v>
      </c>
    </row>
    <row r="13" spans="1:4" x14ac:dyDescent="0.25">
      <c r="A13" t="s">
        <v>2805</v>
      </c>
    </row>
    <row r="14" spans="1:4" x14ac:dyDescent="0.25">
      <c r="A14" t="s">
        <v>2780</v>
      </c>
    </row>
    <row r="16" spans="1:4" x14ac:dyDescent="0.25">
      <c r="A16" t="s">
        <v>162</v>
      </c>
    </row>
    <row r="17" spans="1:1" x14ac:dyDescent="0.25">
      <c r="A17" t="s">
        <v>2781</v>
      </c>
    </row>
    <row r="18" spans="1:1" x14ac:dyDescent="0.25">
      <c r="A18" t="s">
        <v>2782</v>
      </c>
    </row>
    <row r="19" spans="1:1" x14ac:dyDescent="0.25">
      <c r="A19" t="s">
        <v>2783</v>
      </c>
    </row>
    <row r="20" spans="1:1" x14ac:dyDescent="0.25">
      <c r="A20" t="s">
        <v>2784</v>
      </c>
    </row>
    <row r="21" spans="1:1" x14ac:dyDescent="0.25">
      <c r="A21" t="s">
        <v>670</v>
      </c>
    </row>
    <row r="23" spans="1:1" x14ac:dyDescent="0.25">
      <c r="A23" t="s">
        <v>165</v>
      </c>
    </row>
    <row r="24" spans="1:1" x14ac:dyDescent="0.25">
      <c r="A24" t="s">
        <v>2785</v>
      </c>
    </row>
    <row r="25" spans="1:1" x14ac:dyDescent="0.25">
      <c r="A25" t="s">
        <v>2806</v>
      </c>
    </row>
  </sheetData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39"/>
  <sheetViews>
    <sheetView workbookViewId="0"/>
  </sheetViews>
  <sheetFormatPr defaultColWidth="11.42578125" defaultRowHeight="15" x14ac:dyDescent="0.25"/>
  <cols>
    <col min="1" max="1" width="36.7109375" customWidth="1"/>
    <col min="2" max="5" width="22.7109375" customWidth="1"/>
    <col min="6" max="6" width="13.140625" customWidth="1"/>
  </cols>
  <sheetData>
    <row r="1" spans="1:6" x14ac:dyDescent="0.25">
      <c r="A1" s="4" t="s">
        <v>77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2807</v>
      </c>
      <c r="B3" t="s">
        <v>2753</v>
      </c>
      <c r="C3" t="s">
        <v>2753</v>
      </c>
      <c r="D3" t="s">
        <v>2753</v>
      </c>
      <c r="E3" t="s">
        <v>2753</v>
      </c>
    </row>
    <row r="4" spans="1:6" x14ac:dyDescent="0.25">
      <c r="A4" t="s">
        <v>2808</v>
      </c>
      <c r="B4" t="s">
        <v>1213</v>
      </c>
      <c r="C4" t="s">
        <v>1181</v>
      </c>
      <c r="D4" t="s">
        <v>1274</v>
      </c>
      <c r="E4" t="s">
        <v>1316</v>
      </c>
    </row>
    <row r="5" spans="1:6" x14ac:dyDescent="0.25">
      <c r="A5" t="s">
        <v>2809</v>
      </c>
      <c r="B5" t="s">
        <v>1258</v>
      </c>
      <c r="C5" t="s">
        <v>2810</v>
      </c>
      <c r="D5" t="s">
        <v>2811</v>
      </c>
      <c r="E5" t="s">
        <v>1385</v>
      </c>
    </row>
    <row r="6" spans="1:6" x14ac:dyDescent="0.25">
      <c r="A6" t="s">
        <v>2812</v>
      </c>
      <c r="B6" t="s">
        <v>1454</v>
      </c>
      <c r="C6" t="s">
        <v>1222</v>
      </c>
      <c r="D6" t="s">
        <v>1311</v>
      </c>
      <c r="E6" t="s">
        <v>1454</v>
      </c>
    </row>
    <row r="7" spans="1:6" x14ac:dyDescent="0.25">
      <c r="A7" t="s">
        <v>2813</v>
      </c>
      <c r="B7" t="s">
        <v>1188</v>
      </c>
      <c r="C7" t="s">
        <v>1154</v>
      </c>
      <c r="D7" t="s">
        <v>1445</v>
      </c>
      <c r="E7" t="s">
        <v>1188</v>
      </c>
    </row>
    <row r="8" spans="1:6" x14ac:dyDescent="0.25">
      <c r="A8" t="s">
        <v>2814</v>
      </c>
      <c r="B8" t="s">
        <v>1058</v>
      </c>
      <c r="C8" t="s">
        <v>1187</v>
      </c>
      <c r="D8" t="s">
        <v>1421</v>
      </c>
      <c r="E8" t="s">
        <v>1187</v>
      </c>
    </row>
    <row r="9" spans="1:6" x14ac:dyDescent="0.25">
      <c r="A9" s="4" t="s">
        <v>2815</v>
      </c>
      <c r="B9" s="4" t="s">
        <v>2745</v>
      </c>
      <c r="C9" s="4" t="s">
        <v>937</v>
      </c>
      <c r="D9" s="4" t="s">
        <v>1473</v>
      </c>
      <c r="E9" s="4" t="s">
        <v>1454</v>
      </c>
    </row>
    <row r="10" spans="1:6" x14ac:dyDescent="0.25">
      <c r="A10" s="4" t="s">
        <v>1585</v>
      </c>
      <c r="B10" s="4" t="s">
        <v>190</v>
      </c>
      <c r="C10" s="4" t="s">
        <v>190</v>
      </c>
      <c r="D10" s="4" t="s">
        <v>190</v>
      </c>
      <c r="E10" s="4" t="s">
        <v>190</v>
      </c>
    </row>
    <row r="11" spans="1:6" x14ac:dyDescent="0.25">
      <c r="A11" t="s">
        <v>2816</v>
      </c>
      <c r="B11" t="s">
        <v>2753</v>
      </c>
      <c r="C11" t="s">
        <v>2753</v>
      </c>
      <c r="D11" t="s">
        <v>2753</v>
      </c>
      <c r="E11" t="s">
        <v>2753</v>
      </c>
    </row>
    <row r="12" spans="1:6" x14ac:dyDescent="0.25">
      <c r="A12" t="s">
        <v>2808</v>
      </c>
      <c r="B12" t="s">
        <v>1017</v>
      </c>
      <c r="C12" t="s">
        <v>1156</v>
      </c>
      <c r="D12" t="s">
        <v>934</v>
      </c>
      <c r="E12" t="s">
        <v>2745</v>
      </c>
    </row>
    <row r="13" spans="1:6" x14ac:dyDescent="0.25">
      <c r="A13" t="s">
        <v>2809</v>
      </c>
      <c r="B13" t="s">
        <v>140</v>
      </c>
      <c r="C13" t="s">
        <v>2817</v>
      </c>
      <c r="D13" t="s">
        <v>2818</v>
      </c>
      <c r="E13" t="s">
        <v>1293</v>
      </c>
    </row>
    <row r="14" spans="1:6" x14ac:dyDescent="0.25">
      <c r="A14" t="s">
        <v>2812</v>
      </c>
      <c r="B14" t="s">
        <v>821</v>
      </c>
      <c r="C14" t="s">
        <v>1275</v>
      </c>
      <c r="D14" t="s">
        <v>1275</v>
      </c>
      <c r="E14" t="s">
        <v>820</v>
      </c>
    </row>
    <row r="15" spans="1:6" x14ac:dyDescent="0.25">
      <c r="A15" t="s">
        <v>2813</v>
      </c>
      <c r="B15" t="s">
        <v>1274</v>
      </c>
      <c r="C15" t="s">
        <v>1171</v>
      </c>
      <c r="D15" t="s">
        <v>1312</v>
      </c>
      <c r="E15" t="s">
        <v>1519</v>
      </c>
    </row>
    <row r="16" spans="1:6" x14ac:dyDescent="0.25">
      <c r="A16" t="s">
        <v>2814</v>
      </c>
      <c r="B16" t="s">
        <v>1270</v>
      </c>
      <c r="C16" t="s">
        <v>1270</v>
      </c>
      <c r="D16" t="s">
        <v>1382</v>
      </c>
      <c r="E16" t="s">
        <v>1320</v>
      </c>
    </row>
    <row r="17" spans="1:5" x14ac:dyDescent="0.25">
      <c r="A17" s="4" t="s">
        <v>2815</v>
      </c>
      <c r="B17" s="4" t="s">
        <v>1193</v>
      </c>
      <c r="C17" s="4" t="s">
        <v>1157</v>
      </c>
      <c r="D17" s="4" t="s">
        <v>1182</v>
      </c>
      <c r="E17" s="4" t="s">
        <v>437</v>
      </c>
    </row>
    <row r="18" spans="1:5" x14ac:dyDescent="0.25">
      <c r="A18" s="4" t="s">
        <v>1585</v>
      </c>
      <c r="B18" s="4" t="s">
        <v>190</v>
      </c>
      <c r="C18" s="4" t="s">
        <v>190</v>
      </c>
      <c r="D18" s="4" t="s">
        <v>190</v>
      </c>
      <c r="E18" s="4" t="s">
        <v>190</v>
      </c>
    </row>
    <row r="19" spans="1:5" x14ac:dyDescent="0.25">
      <c r="A19" t="s">
        <v>2819</v>
      </c>
      <c r="B19" t="s">
        <v>2753</v>
      </c>
      <c r="C19" t="s">
        <v>2753</v>
      </c>
      <c r="D19" t="s">
        <v>2753</v>
      </c>
      <c r="E19" t="s">
        <v>2753</v>
      </c>
    </row>
    <row r="20" spans="1:5" x14ac:dyDescent="0.25">
      <c r="A20" t="s">
        <v>2808</v>
      </c>
      <c r="B20" t="s">
        <v>948</v>
      </c>
      <c r="C20" t="s">
        <v>948</v>
      </c>
      <c r="D20" t="s">
        <v>1057</v>
      </c>
      <c r="E20" t="s">
        <v>1172</v>
      </c>
    </row>
    <row r="21" spans="1:5" x14ac:dyDescent="0.25">
      <c r="A21" t="s">
        <v>2809</v>
      </c>
      <c r="B21" t="s">
        <v>1372</v>
      </c>
      <c r="C21" t="s">
        <v>1373</v>
      </c>
      <c r="D21" t="s">
        <v>1008</v>
      </c>
      <c r="E21" t="s">
        <v>1242</v>
      </c>
    </row>
    <row r="22" spans="1:5" x14ac:dyDescent="0.25">
      <c r="A22" t="s">
        <v>2812</v>
      </c>
      <c r="B22" t="s">
        <v>657</v>
      </c>
      <c r="C22" t="s">
        <v>657</v>
      </c>
      <c r="D22" t="s">
        <v>657</v>
      </c>
      <c r="E22" t="s">
        <v>935</v>
      </c>
    </row>
    <row r="23" spans="1:5" x14ac:dyDescent="0.25">
      <c r="A23" t="s">
        <v>2813</v>
      </c>
      <c r="B23" t="s">
        <v>570</v>
      </c>
      <c r="C23" t="s">
        <v>1154</v>
      </c>
      <c r="D23" t="s">
        <v>1393</v>
      </c>
      <c r="E23" t="s">
        <v>948</v>
      </c>
    </row>
    <row r="24" spans="1:5" x14ac:dyDescent="0.25">
      <c r="A24" t="s">
        <v>2814</v>
      </c>
      <c r="B24" t="s">
        <v>1330</v>
      </c>
      <c r="C24" t="s">
        <v>1299</v>
      </c>
      <c r="D24" t="s">
        <v>1445</v>
      </c>
      <c r="E24" t="s">
        <v>1307</v>
      </c>
    </row>
    <row r="25" spans="1:5" x14ac:dyDescent="0.25">
      <c r="A25" s="4" t="s">
        <v>2815</v>
      </c>
      <c r="B25" s="4" t="s">
        <v>1311</v>
      </c>
      <c r="C25" s="4" t="s">
        <v>1275</v>
      </c>
      <c r="D25" s="4" t="s">
        <v>291</v>
      </c>
      <c r="E25" s="4" t="s">
        <v>893</v>
      </c>
    </row>
    <row r="26" spans="1:5" x14ac:dyDescent="0.25">
      <c r="A26" s="4" t="s">
        <v>1585</v>
      </c>
      <c r="B26" s="4" t="s">
        <v>190</v>
      </c>
      <c r="C26" s="4" t="s">
        <v>190</v>
      </c>
      <c r="D26" s="4" t="s">
        <v>190</v>
      </c>
      <c r="E26" s="4" t="s">
        <v>190</v>
      </c>
    </row>
    <row r="28" spans="1:5" x14ac:dyDescent="0.25">
      <c r="A28" t="s">
        <v>158</v>
      </c>
    </row>
    <row r="29" spans="1:5" x14ac:dyDescent="0.25">
      <c r="A29" t="s">
        <v>159</v>
      </c>
    </row>
    <row r="30" spans="1:5" x14ac:dyDescent="0.25">
      <c r="A30" t="s">
        <v>2820</v>
      </c>
    </row>
    <row r="31" spans="1:5" x14ac:dyDescent="0.25">
      <c r="A31" t="s">
        <v>2821</v>
      </c>
    </row>
    <row r="32" spans="1:5" x14ac:dyDescent="0.25">
      <c r="A32" t="s">
        <v>2762</v>
      </c>
    </row>
    <row r="34" spans="1:1" x14ac:dyDescent="0.25">
      <c r="A34" t="s">
        <v>162</v>
      </c>
    </row>
    <row r="35" spans="1:1" x14ac:dyDescent="0.25">
      <c r="A35" t="s">
        <v>1247</v>
      </c>
    </row>
    <row r="37" spans="1:1" x14ac:dyDescent="0.25">
      <c r="A37" t="s">
        <v>165</v>
      </c>
    </row>
    <row r="38" spans="1:1" x14ac:dyDescent="0.25">
      <c r="A38" t="s">
        <v>2822</v>
      </c>
    </row>
    <row r="39" spans="1:1" x14ac:dyDescent="0.25">
      <c r="A39" t="s">
        <v>2823</v>
      </c>
    </row>
  </sheetData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30"/>
  <sheetViews>
    <sheetView workbookViewId="0"/>
  </sheetViews>
  <sheetFormatPr defaultColWidth="11.42578125" defaultRowHeight="15" x14ac:dyDescent="0.25"/>
  <cols>
    <col min="1" max="1" width="26.7109375" customWidth="1"/>
    <col min="2" max="5" width="22.7109375" customWidth="1"/>
    <col min="6" max="6" width="13.140625" customWidth="1"/>
  </cols>
  <sheetData>
    <row r="1" spans="1:6" x14ac:dyDescent="0.25">
      <c r="A1" s="4" t="s">
        <v>78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2807</v>
      </c>
      <c r="B3" t="s">
        <v>2753</v>
      </c>
      <c r="C3" t="s">
        <v>2753</v>
      </c>
      <c r="D3" t="s">
        <v>2753</v>
      </c>
      <c r="E3" t="s">
        <v>2753</v>
      </c>
    </row>
    <row r="4" spans="1:6" x14ac:dyDescent="0.25">
      <c r="A4" t="s">
        <v>2808</v>
      </c>
      <c r="B4" t="s">
        <v>1132</v>
      </c>
      <c r="C4" t="s">
        <v>1542</v>
      </c>
      <c r="D4" t="s">
        <v>1390</v>
      </c>
      <c r="E4" t="s">
        <v>1452</v>
      </c>
    </row>
    <row r="5" spans="1:6" x14ac:dyDescent="0.25">
      <c r="A5" t="s">
        <v>2809</v>
      </c>
      <c r="B5" t="s">
        <v>427</v>
      </c>
      <c r="C5" t="s">
        <v>2824</v>
      </c>
      <c r="D5" t="s">
        <v>1353</v>
      </c>
      <c r="E5" t="s">
        <v>1282</v>
      </c>
    </row>
    <row r="6" spans="1:6" x14ac:dyDescent="0.25">
      <c r="A6" s="4" t="s">
        <v>2815</v>
      </c>
      <c r="B6" s="4" t="s">
        <v>1449</v>
      </c>
      <c r="C6" s="4" t="s">
        <v>1331</v>
      </c>
      <c r="D6" s="4" t="s">
        <v>1379</v>
      </c>
      <c r="E6" s="4" t="s">
        <v>1272</v>
      </c>
    </row>
    <row r="7" spans="1:6" x14ac:dyDescent="0.25">
      <c r="A7" s="4" t="s">
        <v>1585</v>
      </c>
      <c r="B7" s="4" t="s">
        <v>190</v>
      </c>
      <c r="C7" s="4" t="s">
        <v>190</v>
      </c>
      <c r="D7" s="4" t="s">
        <v>190</v>
      </c>
      <c r="E7" s="4" t="s">
        <v>190</v>
      </c>
    </row>
    <row r="8" spans="1:6" x14ac:dyDescent="0.25">
      <c r="A8" t="s">
        <v>2816</v>
      </c>
      <c r="B8" t="s">
        <v>2753</v>
      </c>
      <c r="C8" t="s">
        <v>2753</v>
      </c>
      <c r="D8" t="s">
        <v>2753</v>
      </c>
      <c r="E8" t="s">
        <v>2753</v>
      </c>
    </row>
    <row r="9" spans="1:6" x14ac:dyDescent="0.25">
      <c r="A9" t="s">
        <v>2808</v>
      </c>
      <c r="B9" t="s">
        <v>1458</v>
      </c>
      <c r="C9" t="s">
        <v>1280</v>
      </c>
      <c r="D9" t="s">
        <v>2825</v>
      </c>
      <c r="E9" t="s">
        <v>1214</v>
      </c>
    </row>
    <row r="10" spans="1:6" x14ac:dyDescent="0.25">
      <c r="A10" t="s">
        <v>2809</v>
      </c>
      <c r="B10" t="s">
        <v>357</v>
      </c>
      <c r="C10" t="s">
        <v>152</v>
      </c>
      <c r="D10" t="s">
        <v>280</v>
      </c>
      <c r="E10" t="s">
        <v>1068</v>
      </c>
    </row>
    <row r="11" spans="1:6" x14ac:dyDescent="0.25">
      <c r="A11" s="4" t="s">
        <v>2815</v>
      </c>
      <c r="B11" s="4" t="s">
        <v>1307</v>
      </c>
      <c r="C11" s="4" t="s">
        <v>1536</v>
      </c>
      <c r="D11" s="4" t="s">
        <v>1331</v>
      </c>
      <c r="E11" s="4" t="s">
        <v>1366</v>
      </c>
    </row>
    <row r="12" spans="1:6" x14ac:dyDescent="0.25">
      <c r="A12" s="4" t="s">
        <v>1585</v>
      </c>
      <c r="B12" s="4" t="s">
        <v>190</v>
      </c>
      <c r="C12" s="4" t="s">
        <v>190</v>
      </c>
      <c r="D12" s="4" t="s">
        <v>190</v>
      </c>
      <c r="E12" s="4" t="s">
        <v>190</v>
      </c>
    </row>
    <row r="13" spans="1:6" x14ac:dyDescent="0.25">
      <c r="A13" t="s">
        <v>2819</v>
      </c>
      <c r="B13" t="s">
        <v>2753</v>
      </c>
      <c r="C13" t="s">
        <v>2753</v>
      </c>
      <c r="D13" t="s">
        <v>2753</v>
      </c>
      <c r="E13" t="s">
        <v>2753</v>
      </c>
    </row>
    <row r="14" spans="1:6" x14ac:dyDescent="0.25">
      <c r="A14" t="s">
        <v>2808</v>
      </c>
      <c r="B14" t="s">
        <v>1389</v>
      </c>
      <c r="C14" t="s">
        <v>1141</v>
      </c>
      <c r="D14" t="s">
        <v>1301</v>
      </c>
      <c r="E14" t="s">
        <v>1302</v>
      </c>
    </row>
    <row r="15" spans="1:6" x14ac:dyDescent="0.25">
      <c r="A15" t="s">
        <v>2809</v>
      </c>
      <c r="B15" t="s">
        <v>1303</v>
      </c>
      <c r="C15" t="s">
        <v>1412</v>
      </c>
      <c r="D15" t="s">
        <v>1303</v>
      </c>
      <c r="E15" t="s">
        <v>1100</v>
      </c>
    </row>
    <row r="16" spans="1:6" x14ac:dyDescent="0.25">
      <c r="A16" s="4" t="s">
        <v>2815</v>
      </c>
      <c r="B16" s="4" t="s">
        <v>291</v>
      </c>
      <c r="C16" s="4" t="s">
        <v>291</v>
      </c>
      <c r="D16" s="4" t="s">
        <v>1304</v>
      </c>
      <c r="E16" s="4" t="s">
        <v>1305</v>
      </c>
    </row>
    <row r="17" spans="1:5" x14ac:dyDescent="0.25">
      <c r="A17" s="4" t="s">
        <v>1585</v>
      </c>
      <c r="B17" s="4" t="s">
        <v>190</v>
      </c>
      <c r="C17" s="4" t="s">
        <v>190</v>
      </c>
      <c r="D17" s="4" t="s">
        <v>190</v>
      </c>
      <c r="E17" s="4" t="s">
        <v>190</v>
      </c>
    </row>
    <row r="19" spans="1:5" x14ac:dyDescent="0.25">
      <c r="A19" t="s">
        <v>158</v>
      </c>
    </row>
    <row r="20" spans="1:5" x14ac:dyDescent="0.25">
      <c r="A20" t="s">
        <v>684</v>
      </c>
    </row>
    <row r="21" spans="1:5" x14ac:dyDescent="0.25">
      <c r="A21" t="s">
        <v>2820</v>
      </c>
    </row>
    <row r="22" spans="1:5" x14ac:dyDescent="0.25">
      <c r="A22" t="s">
        <v>2821</v>
      </c>
    </row>
    <row r="23" spans="1:5" x14ac:dyDescent="0.25">
      <c r="A23" t="s">
        <v>2762</v>
      </c>
    </row>
    <row r="25" spans="1:5" x14ac:dyDescent="0.25">
      <c r="A25" t="s">
        <v>162</v>
      </c>
    </row>
    <row r="26" spans="1:5" x14ac:dyDescent="0.25">
      <c r="A26" t="s">
        <v>1247</v>
      </c>
    </row>
    <row r="28" spans="1:5" x14ac:dyDescent="0.25">
      <c r="A28" t="s">
        <v>165</v>
      </c>
    </row>
    <row r="29" spans="1:5" x14ac:dyDescent="0.25">
      <c r="A29" t="s">
        <v>2822</v>
      </c>
    </row>
    <row r="30" spans="1:5" x14ac:dyDescent="0.25">
      <c r="A30" t="s">
        <v>2823</v>
      </c>
    </row>
  </sheetData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30"/>
  <sheetViews>
    <sheetView workbookViewId="0"/>
  </sheetViews>
  <sheetFormatPr defaultColWidth="11.42578125" defaultRowHeight="15" x14ac:dyDescent="0.25"/>
  <cols>
    <col min="1" max="1" width="26.7109375" customWidth="1"/>
    <col min="2" max="5" width="22.7109375" customWidth="1"/>
    <col min="6" max="6" width="13.140625" customWidth="1"/>
  </cols>
  <sheetData>
    <row r="1" spans="1:6" x14ac:dyDescent="0.25">
      <c r="A1" s="4" t="s">
        <v>79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2807</v>
      </c>
      <c r="B3" t="s">
        <v>2753</v>
      </c>
      <c r="C3" t="s">
        <v>2753</v>
      </c>
      <c r="D3" t="s">
        <v>2753</v>
      </c>
      <c r="E3" t="s">
        <v>2753</v>
      </c>
    </row>
    <row r="4" spans="1:6" x14ac:dyDescent="0.25">
      <c r="A4" t="s">
        <v>2808</v>
      </c>
      <c r="B4" t="s">
        <v>1316</v>
      </c>
      <c r="C4" t="s">
        <v>1213</v>
      </c>
      <c r="D4" t="s">
        <v>1529</v>
      </c>
      <c r="E4" t="s">
        <v>1181</v>
      </c>
    </row>
    <row r="5" spans="1:6" x14ac:dyDescent="0.25">
      <c r="A5" t="s">
        <v>2809</v>
      </c>
      <c r="B5" t="s">
        <v>1028</v>
      </c>
      <c r="C5" t="s">
        <v>289</v>
      </c>
      <c r="D5" t="s">
        <v>773</v>
      </c>
      <c r="E5" t="s">
        <v>289</v>
      </c>
    </row>
    <row r="6" spans="1:6" x14ac:dyDescent="0.25">
      <c r="A6" s="4" t="s">
        <v>2815</v>
      </c>
      <c r="B6" s="4" t="s">
        <v>838</v>
      </c>
      <c r="C6" s="4" t="s">
        <v>1274</v>
      </c>
      <c r="D6" s="4" t="s">
        <v>949</v>
      </c>
      <c r="E6" s="4" t="s">
        <v>2826</v>
      </c>
    </row>
    <row r="7" spans="1:6" x14ac:dyDescent="0.25">
      <c r="A7" s="4" t="s">
        <v>1585</v>
      </c>
      <c r="B7" s="4" t="s">
        <v>190</v>
      </c>
      <c r="C7" s="4" t="s">
        <v>190</v>
      </c>
      <c r="D7" s="4" t="s">
        <v>190</v>
      </c>
      <c r="E7" s="4" t="s">
        <v>190</v>
      </c>
    </row>
    <row r="8" spans="1:6" x14ac:dyDescent="0.25">
      <c r="A8" t="s">
        <v>2816</v>
      </c>
      <c r="B8" t="s">
        <v>2753</v>
      </c>
      <c r="C8" t="s">
        <v>2753</v>
      </c>
      <c r="D8" t="s">
        <v>2753</v>
      </c>
      <c r="E8" t="s">
        <v>2753</v>
      </c>
    </row>
    <row r="9" spans="1:6" x14ac:dyDescent="0.25">
      <c r="A9" t="s">
        <v>2808</v>
      </c>
      <c r="B9" t="s">
        <v>1188</v>
      </c>
      <c r="C9" t="s">
        <v>1289</v>
      </c>
      <c r="D9" t="s">
        <v>947</v>
      </c>
      <c r="E9" t="s">
        <v>1421</v>
      </c>
    </row>
    <row r="10" spans="1:6" x14ac:dyDescent="0.25">
      <c r="A10" t="s">
        <v>2809</v>
      </c>
      <c r="B10" t="s">
        <v>738</v>
      </c>
      <c r="C10" t="s">
        <v>194</v>
      </c>
      <c r="D10" t="s">
        <v>234</v>
      </c>
      <c r="E10" t="s">
        <v>1102</v>
      </c>
    </row>
    <row r="11" spans="1:6" x14ac:dyDescent="0.25">
      <c r="A11" s="4" t="s">
        <v>2815</v>
      </c>
      <c r="B11" s="4" t="s">
        <v>1400</v>
      </c>
      <c r="C11" s="4" t="s">
        <v>1172</v>
      </c>
      <c r="D11" s="4" t="s">
        <v>1519</v>
      </c>
      <c r="E11" s="4" t="s">
        <v>1421</v>
      </c>
    </row>
    <row r="12" spans="1:6" x14ac:dyDescent="0.25">
      <c r="A12" s="4" t="s">
        <v>1585</v>
      </c>
      <c r="B12" s="4" t="s">
        <v>190</v>
      </c>
      <c r="C12" s="4" t="s">
        <v>190</v>
      </c>
      <c r="D12" s="4" t="s">
        <v>190</v>
      </c>
      <c r="E12" s="4" t="s">
        <v>190</v>
      </c>
    </row>
    <row r="13" spans="1:6" x14ac:dyDescent="0.25">
      <c r="A13" t="s">
        <v>2819</v>
      </c>
      <c r="B13" t="s">
        <v>2753</v>
      </c>
      <c r="C13" t="s">
        <v>2753</v>
      </c>
      <c r="D13" t="s">
        <v>2753</v>
      </c>
      <c r="E13" t="s">
        <v>2753</v>
      </c>
    </row>
    <row r="14" spans="1:6" x14ac:dyDescent="0.25">
      <c r="A14" t="s">
        <v>2808</v>
      </c>
      <c r="B14" t="s">
        <v>570</v>
      </c>
      <c r="C14" t="s">
        <v>1235</v>
      </c>
      <c r="D14" t="s">
        <v>838</v>
      </c>
      <c r="E14" t="s">
        <v>1187</v>
      </c>
    </row>
    <row r="15" spans="1:6" x14ac:dyDescent="0.25">
      <c r="A15" t="s">
        <v>2809</v>
      </c>
      <c r="B15" t="s">
        <v>945</v>
      </c>
      <c r="C15" t="s">
        <v>1423</v>
      </c>
      <c r="D15" t="s">
        <v>196</v>
      </c>
      <c r="E15" t="s">
        <v>1102</v>
      </c>
    </row>
    <row r="16" spans="1:6" x14ac:dyDescent="0.25">
      <c r="A16" s="4" t="s">
        <v>2815</v>
      </c>
      <c r="B16" s="4" t="s">
        <v>1171</v>
      </c>
      <c r="C16" s="4" t="s">
        <v>296</v>
      </c>
      <c r="D16" s="4" t="s">
        <v>436</v>
      </c>
      <c r="E16" s="4" t="s">
        <v>1056</v>
      </c>
    </row>
    <row r="17" spans="1:5" x14ac:dyDescent="0.25">
      <c r="A17" s="4" t="s">
        <v>1585</v>
      </c>
      <c r="B17" s="4" t="s">
        <v>190</v>
      </c>
      <c r="C17" s="4" t="s">
        <v>190</v>
      </c>
      <c r="D17" s="4" t="s">
        <v>190</v>
      </c>
      <c r="E17" s="4" t="s">
        <v>190</v>
      </c>
    </row>
    <row r="19" spans="1:5" x14ac:dyDescent="0.25">
      <c r="A19" t="s">
        <v>158</v>
      </c>
    </row>
    <row r="20" spans="1:5" x14ac:dyDescent="0.25">
      <c r="A20" t="s">
        <v>693</v>
      </c>
    </row>
    <row r="21" spans="1:5" x14ac:dyDescent="0.25">
      <c r="A21" t="s">
        <v>2820</v>
      </c>
    </row>
    <row r="22" spans="1:5" x14ac:dyDescent="0.25">
      <c r="A22" t="s">
        <v>2821</v>
      </c>
    </row>
    <row r="23" spans="1:5" x14ac:dyDescent="0.25">
      <c r="A23" t="s">
        <v>2762</v>
      </c>
    </row>
    <row r="25" spans="1:5" x14ac:dyDescent="0.25">
      <c r="A25" t="s">
        <v>162</v>
      </c>
    </row>
    <row r="26" spans="1:5" x14ac:dyDescent="0.25">
      <c r="A26" t="s">
        <v>1247</v>
      </c>
    </row>
    <row r="28" spans="1:5" x14ac:dyDescent="0.25">
      <c r="A28" t="s">
        <v>165</v>
      </c>
    </row>
    <row r="29" spans="1:5" x14ac:dyDescent="0.25">
      <c r="A29" t="s">
        <v>2822</v>
      </c>
    </row>
    <row r="30" spans="1:5" x14ac:dyDescent="0.25">
      <c r="A30" t="s">
        <v>2823</v>
      </c>
    </row>
  </sheetData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21"/>
  <sheetViews>
    <sheetView workbookViewId="0"/>
  </sheetViews>
  <sheetFormatPr defaultColWidth="11.42578125" defaultRowHeight="15" x14ac:dyDescent="0.25"/>
  <cols>
    <col min="1" max="1" width="20.7109375" customWidth="1"/>
    <col min="2" max="5" width="22.7109375" customWidth="1"/>
    <col min="6" max="6" width="13.140625" customWidth="1"/>
  </cols>
  <sheetData>
    <row r="1" spans="1:6" x14ac:dyDescent="0.25">
      <c r="A1" s="4" t="s">
        <v>80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2827</v>
      </c>
      <c r="B3" t="s">
        <v>2828</v>
      </c>
      <c r="C3" t="s">
        <v>1467</v>
      </c>
      <c r="D3" t="s">
        <v>1523</v>
      </c>
      <c r="E3" t="s">
        <v>1468</v>
      </c>
    </row>
    <row r="4" spans="1:6" x14ac:dyDescent="0.25">
      <c r="A4" t="s">
        <v>2829</v>
      </c>
      <c r="B4" t="s">
        <v>1301</v>
      </c>
      <c r="C4" t="s">
        <v>1271</v>
      </c>
      <c r="D4" t="s">
        <v>1321</v>
      </c>
      <c r="E4" t="s">
        <v>1449</v>
      </c>
    </row>
    <row r="5" spans="1:6" x14ac:dyDescent="0.25">
      <c r="A5" t="s">
        <v>2830</v>
      </c>
      <c r="B5" t="s">
        <v>1271</v>
      </c>
      <c r="C5" t="s">
        <v>1276</v>
      </c>
      <c r="D5" t="s">
        <v>1257</v>
      </c>
      <c r="E5" t="s">
        <v>1389</v>
      </c>
    </row>
    <row r="6" spans="1:6" x14ac:dyDescent="0.25">
      <c r="A6" t="s">
        <v>2831</v>
      </c>
      <c r="B6" t="s">
        <v>1473</v>
      </c>
      <c r="C6" t="s">
        <v>2832</v>
      </c>
      <c r="D6" t="s">
        <v>1314</v>
      </c>
      <c r="E6" t="s">
        <v>1315</v>
      </c>
    </row>
    <row r="7" spans="1:6" x14ac:dyDescent="0.25">
      <c r="A7" t="s">
        <v>2833</v>
      </c>
      <c r="B7" t="s">
        <v>1459</v>
      </c>
      <c r="C7" t="s">
        <v>1546</v>
      </c>
      <c r="D7" t="s">
        <v>1369</v>
      </c>
      <c r="E7" t="s">
        <v>1379</v>
      </c>
    </row>
    <row r="8" spans="1:6" x14ac:dyDescent="0.25">
      <c r="A8" s="4" t="s">
        <v>1585</v>
      </c>
      <c r="B8" s="4" t="s">
        <v>190</v>
      </c>
      <c r="C8" s="4" t="s">
        <v>190</v>
      </c>
      <c r="D8" s="4" t="s">
        <v>190</v>
      </c>
      <c r="E8" s="4" t="s">
        <v>190</v>
      </c>
    </row>
    <row r="10" spans="1:6" x14ac:dyDescent="0.25">
      <c r="A10" t="s">
        <v>158</v>
      </c>
    </row>
    <row r="11" spans="1:6" x14ac:dyDescent="0.25">
      <c r="A11" t="s">
        <v>159</v>
      </c>
    </row>
    <row r="12" spans="1:6" x14ac:dyDescent="0.25">
      <c r="A12" t="s">
        <v>2834</v>
      </c>
    </row>
    <row r="13" spans="1:6" x14ac:dyDescent="0.25">
      <c r="A13" t="s">
        <v>2835</v>
      </c>
    </row>
    <row r="14" spans="1:6" x14ac:dyDescent="0.25">
      <c r="A14" t="s">
        <v>2836</v>
      </c>
    </row>
    <row r="15" spans="1:6" x14ac:dyDescent="0.25">
      <c r="A15" t="s">
        <v>2837</v>
      </c>
    </row>
    <row r="17" spans="1:1" x14ac:dyDescent="0.25">
      <c r="A17" t="s">
        <v>162</v>
      </c>
    </row>
    <row r="18" spans="1:1" x14ac:dyDescent="0.25">
      <c r="A18" t="s">
        <v>2838</v>
      </c>
    </row>
    <row r="20" spans="1:1" x14ac:dyDescent="0.25">
      <c r="A20" t="s">
        <v>165</v>
      </c>
    </row>
    <row r="21" spans="1:1" x14ac:dyDescent="0.25">
      <c r="A21" t="s">
        <v>2839</v>
      </c>
    </row>
  </sheetData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21"/>
  <sheetViews>
    <sheetView workbookViewId="0"/>
  </sheetViews>
  <sheetFormatPr defaultColWidth="11.42578125" defaultRowHeight="15" x14ac:dyDescent="0.25"/>
  <cols>
    <col min="1" max="1" width="20.7109375" customWidth="1"/>
    <col min="2" max="5" width="22.7109375" customWidth="1"/>
    <col min="6" max="6" width="13.140625" customWidth="1"/>
  </cols>
  <sheetData>
    <row r="1" spans="1:6" x14ac:dyDescent="0.25">
      <c r="A1" s="4" t="s">
        <v>81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2827</v>
      </c>
      <c r="B3" t="s">
        <v>1457</v>
      </c>
      <c r="C3" t="s">
        <v>1440</v>
      </c>
      <c r="D3" t="s">
        <v>1268</v>
      </c>
      <c r="E3" t="s">
        <v>1450</v>
      </c>
    </row>
    <row r="4" spans="1:6" x14ac:dyDescent="0.25">
      <c r="A4" t="s">
        <v>2829</v>
      </c>
      <c r="B4" t="s">
        <v>1176</v>
      </c>
      <c r="C4" t="s">
        <v>1407</v>
      </c>
      <c r="D4" t="s">
        <v>1240</v>
      </c>
      <c r="E4" t="s">
        <v>1240</v>
      </c>
    </row>
    <row r="5" spans="1:6" x14ac:dyDescent="0.25">
      <c r="A5" t="s">
        <v>2830</v>
      </c>
      <c r="B5" t="s">
        <v>1240</v>
      </c>
      <c r="C5" t="s">
        <v>1530</v>
      </c>
      <c r="D5" t="s">
        <v>1261</v>
      </c>
      <c r="E5" t="s">
        <v>1176</v>
      </c>
    </row>
    <row r="6" spans="1:6" x14ac:dyDescent="0.25">
      <c r="A6" t="s">
        <v>2831</v>
      </c>
      <c r="B6" t="s">
        <v>2840</v>
      </c>
      <c r="C6" t="s">
        <v>1252</v>
      </c>
      <c r="D6" t="s">
        <v>1176</v>
      </c>
      <c r="E6" t="s">
        <v>1408</v>
      </c>
    </row>
    <row r="7" spans="1:6" x14ac:dyDescent="0.25">
      <c r="A7" t="s">
        <v>2833</v>
      </c>
      <c r="B7" t="s">
        <v>1329</v>
      </c>
      <c r="C7" t="s">
        <v>1305</v>
      </c>
      <c r="D7" t="s">
        <v>1272</v>
      </c>
      <c r="E7" t="s">
        <v>1458</v>
      </c>
    </row>
    <row r="8" spans="1:6" x14ac:dyDescent="0.25">
      <c r="A8" s="4" t="s">
        <v>1585</v>
      </c>
      <c r="B8" s="4" t="s">
        <v>190</v>
      </c>
      <c r="C8" s="4" t="s">
        <v>190</v>
      </c>
      <c r="D8" s="4" t="s">
        <v>190</v>
      </c>
      <c r="E8" s="4" t="s">
        <v>190</v>
      </c>
    </row>
    <row r="10" spans="1:6" x14ac:dyDescent="0.25">
      <c r="A10" t="s">
        <v>158</v>
      </c>
    </row>
    <row r="11" spans="1:6" x14ac:dyDescent="0.25">
      <c r="A11" t="s">
        <v>684</v>
      </c>
    </row>
    <row r="12" spans="1:6" x14ac:dyDescent="0.25">
      <c r="A12" t="s">
        <v>2834</v>
      </c>
    </row>
    <row r="13" spans="1:6" x14ac:dyDescent="0.25">
      <c r="A13" t="s">
        <v>2835</v>
      </c>
    </row>
    <row r="14" spans="1:6" x14ac:dyDescent="0.25">
      <c r="A14" t="s">
        <v>2836</v>
      </c>
    </row>
    <row r="15" spans="1:6" x14ac:dyDescent="0.25">
      <c r="A15" t="s">
        <v>2837</v>
      </c>
    </row>
    <row r="17" spans="1:1" x14ac:dyDescent="0.25">
      <c r="A17" t="s">
        <v>162</v>
      </c>
    </row>
    <row r="18" spans="1:1" x14ac:dyDescent="0.25">
      <c r="A18" t="s">
        <v>2838</v>
      </c>
    </row>
    <row r="20" spans="1:1" x14ac:dyDescent="0.25">
      <c r="A20" t="s">
        <v>165</v>
      </c>
    </row>
    <row r="21" spans="1:1" x14ac:dyDescent="0.25">
      <c r="A21" t="s">
        <v>2839</v>
      </c>
    </row>
  </sheetData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F21"/>
  <sheetViews>
    <sheetView workbookViewId="0"/>
  </sheetViews>
  <sheetFormatPr defaultColWidth="11.42578125" defaultRowHeight="15" x14ac:dyDescent="0.25"/>
  <cols>
    <col min="1" max="1" width="20.7109375" customWidth="1"/>
    <col min="2" max="5" width="22.7109375" customWidth="1"/>
    <col min="6" max="6" width="13.140625" customWidth="1"/>
  </cols>
  <sheetData>
    <row r="1" spans="1:6" x14ac:dyDescent="0.25">
      <c r="A1" s="4" t="s">
        <v>82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2827</v>
      </c>
      <c r="B3" t="s">
        <v>1116</v>
      </c>
      <c r="C3" t="s">
        <v>2841</v>
      </c>
      <c r="D3" t="s">
        <v>2842</v>
      </c>
      <c r="E3" t="s">
        <v>1435</v>
      </c>
    </row>
    <row r="4" spans="1:6" x14ac:dyDescent="0.25">
      <c r="A4" t="s">
        <v>2829</v>
      </c>
      <c r="B4" t="s">
        <v>1517</v>
      </c>
      <c r="C4" t="s">
        <v>1288</v>
      </c>
      <c r="D4" t="s">
        <v>1404</v>
      </c>
      <c r="E4" t="s">
        <v>1451</v>
      </c>
    </row>
    <row r="5" spans="1:6" x14ac:dyDescent="0.25">
      <c r="A5" t="s">
        <v>2830</v>
      </c>
      <c r="B5" t="s">
        <v>1546</v>
      </c>
      <c r="C5" t="s">
        <v>1315</v>
      </c>
      <c r="D5" t="s">
        <v>1257</v>
      </c>
      <c r="E5" t="s">
        <v>2832</v>
      </c>
    </row>
    <row r="6" spans="1:6" x14ac:dyDescent="0.25">
      <c r="A6" t="s">
        <v>2831</v>
      </c>
      <c r="B6" t="s">
        <v>1202</v>
      </c>
      <c r="C6" t="s">
        <v>1265</v>
      </c>
      <c r="D6" t="s">
        <v>1265</v>
      </c>
      <c r="E6" t="s">
        <v>840</v>
      </c>
    </row>
    <row r="7" spans="1:6" x14ac:dyDescent="0.25">
      <c r="A7" t="s">
        <v>2833</v>
      </c>
      <c r="B7" t="s">
        <v>1382</v>
      </c>
      <c r="C7" t="s">
        <v>1329</v>
      </c>
      <c r="D7" t="s">
        <v>1459</v>
      </c>
      <c r="E7" t="s">
        <v>1347</v>
      </c>
    </row>
    <row r="8" spans="1:6" x14ac:dyDescent="0.25">
      <c r="A8" s="4" t="s">
        <v>1585</v>
      </c>
      <c r="B8" s="4" t="s">
        <v>190</v>
      </c>
      <c r="C8" s="4" t="s">
        <v>190</v>
      </c>
      <c r="D8" s="4" t="s">
        <v>190</v>
      </c>
      <c r="E8" s="4" t="s">
        <v>190</v>
      </c>
    </row>
    <row r="10" spans="1:6" x14ac:dyDescent="0.25">
      <c r="A10" t="s">
        <v>158</v>
      </c>
    </row>
    <row r="11" spans="1:6" x14ac:dyDescent="0.25">
      <c r="A11" t="s">
        <v>693</v>
      </c>
    </row>
    <row r="12" spans="1:6" x14ac:dyDescent="0.25">
      <c r="A12" t="s">
        <v>2834</v>
      </c>
    </row>
    <row r="13" spans="1:6" x14ac:dyDescent="0.25">
      <c r="A13" t="s">
        <v>2835</v>
      </c>
    </row>
    <row r="14" spans="1:6" x14ac:dyDescent="0.25">
      <c r="A14" t="s">
        <v>2836</v>
      </c>
    </row>
    <row r="15" spans="1:6" x14ac:dyDescent="0.25">
      <c r="A15" t="s">
        <v>2837</v>
      </c>
    </row>
    <row r="17" spans="1:1" x14ac:dyDescent="0.25">
      <c r="A17" t="s">
        <v>162</v>
      </c>
    </row>
    <row r="18" spans="1:1" x14ac:dyDescent="0.25">
      <c r="A18" t="s">
        <v>2838</v>
      </c>
    </row>
    <row r="20" spans="1:1" x14ac:dyDescent="0.25">
      <c r="A20" t="s">
        <v>165</v>
      </c>
    </row>
    <row r="21" spans="1:1" x14ac:dyDescent="0.25">
      <c r="A21" t="s">
        <v>2839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2"/>
  <sheetViews>
    <sheetView workbookViewId="0"/>
  </sheetViews>
  <sheetFormatPr defaultColWidth="11.42578125" defaultRowHeight="15" x14ac:dyDescent="0.25"/>
  <cols>
    <col min="1" max="1" width="44.7109375" customWidth="1"/>
    <col min="2" max="3" width="45.7109375" customWidth="1"/>
    <col min="4" max="4" width="13.140625" customWidth="1"/>
  </cols>
  <sheetData>
    <row r="1" spans="1:4" x14ac:dyDescent="0.25">
      <c r="A1" s="4" t="s">
        <v>16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132</v>
      </c>
      <c r="C2" s="3" t="s">
        <v>133</v>
      </c>
    </row>
    <row r="3" spans="1:4" x14ac:dyDescent="0.25">
      <c r="A3" t="s">
        <v>658</v>
      </c>
      <c r="B3" t="s">
        <v>155</v>
      </c>
      <c r="C3" t="s">
        <v>156</v>
      </c>
    </row>
    <row r="4" spans="1:4" x14ac:dyDescent="0.25">
      <c r="A4" t="s">
        <v>659</v>
      </c>
      <c r="B4" t="s">
        <v>660</v>
      </c>
      <c r="C4" t="s">
        <v>224</v>
      </c>
    </row>
    <row r="5" spans="1:4" x14ac:dyDescent="0.25">
      <c r="A5" t="s">
        <v>661</v>
      </c>
      <c r="B5" t="s">
        <v>240</v>
      </c>
      <c r="C5" t="s">
        <v>240</v>
      </c>
    </row>
    <row r="6" spans="1:4" x14ac:dyDescent="0.25">
      <c r="A6" t="s">
        <v>662</v>
      </c>
      <c r="B6" t="s">
        <v>663</v>
      </c>
      <c r="C6" t="s">
        <v>664</v>
      </c>
    </row>
    <row r="8" spans="1:4" x14ac:dyDescent="0.25">
      <c r="A8" t="s">
        <v>158</v>
      </c>
    </row>
    <row r="9" spans="1:4" x14ac:dyDescent="0.25">
      <c r="A9" t="s">
        <v>159</v>
      </c>
    </row>
    <row r="10" spans="1:4" x14ac:dyDescent="0.25">
      <c r="A10" t="s">
        <v>665</v>
      </c>
    </row>
    <row r="11" spans="1:4" x14ac:dyDescent="0.25">
      <c r="A11" t="s">
        <v>666</v>
      </c>
    </row>
    <row r="12" spans="1:4" x14ac:dyDescent="0.25">
      <c r="A12" t="s">
        <v>667</v>
      </c>
    </row>
    <row r="14" spans="1:4" x14ac:dyDescent="0.25">
      <c r="A14" t="s">
        <v>162</v>
      </c>
    </row>
    <row r="15" spans="1:4" x14ac:dyDescent="0.25">
      <c r="A15" t="s">
        <v>302</v>
      </c>
    </row>
    <row r="16" spans="1:4" x14ac:dyDescent="0.25">
      <c r="A16" t="s">
        <v>668</v>
      </c>
    </row>
    <row r="17" spans="1:1" x14ac:dyDescent="0.25">
      <c r="A17" t="s">
        <v>669</v>
      </c>
    </row>
    <row r="18" spans="1:1" x14ac:dyDescent="0.25">
      <c r="A18" t="s">
        <v>670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F21"/>
  <sheetViews>
    <sheetView workbookViewId="0"/>
  </sheetViews>
  <sheetFormatPr defaultColWidth="11.42578125" defaultRowHeight="15" x14ac:dyDescent="0.25"/>
  <cols>
    <col min="1" max="1" width="10.7109375" customWidth="1"/>
    <col min="2" max="5" width="22.7109375" customWidth="1"/>
    <col min="6" max="6" width="13.140625" customWidth="1"/>
  </cols>
  <sheetData>
    <row r="1" spans="1:6" x14ac:dyDescent="0.25">
      <c r="A1" s="4" t="s">
        <v>83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2843</v>
      </c>
      <c r="B3" t="s">
        <v>2844</v>
      </c>
      <c r="C3" t="s">
        <v>1209</v>
      </c>
      <c r="D3" t="s">
        <v>1599</v>
      </c>
      <c r="E3" t="s">
        <v>1264</v>
      </c>
    </row>
    <row r="4" spans="1:6" x14ac:dyDescent="0.25">
      <c r="A4" t="s">
        <v>2845</v>
      </c>
      <c r="B4" t="s">
        <v>1241</v>
      </c>
      <c r="C4" t="s">
        <v>275</v>
      </c>
      <c r="D4" t="s">
        <v>2846</v>
      </c>
      <c r="E4" t="s">
        <v>2847</v>
      </c>
    </row>
    <row r="5" spans="1:6" x14ac:dyDescent="0.25">
      <c r="A5" t="s">
        <v>2848</v>
      </c>
      <c r="B5" t="s">
        <v>1322</v>
      </c>
      <c r="C5" t="s">
        <v>1270</v>
      </c>
      <c r="D5" t="s">
        <v>296</v>
      </c>
      <c r="E5" t="s">
        <v>839</v>
      </c>
    </row>
    <row r="6" spans="1:6" x14ac:dyDescent="0.25">
      <c r="A6" t="s">
        <v>2849</v>
      </c>
      <c r="B6" t="s">
        <v>1172</v>
      </c>
      <c r="C6" t="s">
        <v>1277</v>
      </c>
      <c r="D6" t="s">
        <v>438</v>
      </c>
      <c r="E6" t="s">
        <v>1322</v>
      </c>
    </row>
    <row r="7" spans="1:6" x14ac:dyDescent="0.25">
      <c r="A7" t="s">
        <v>2850</v>
      </c>
      <c r="B7" t="s">
        <v>1154</v>
      </c>
      <c r="C7" t="s">
        <v>1193</v>
      </c>
      <c r="D7" t="s">
        <v>839</v>
      </c>
      <c r="E7" t="s">
        <v>1154</v>
      </c>
    </row>
    <row r="8" spans="1:6" x14ac:dyDescent="0.25">
      <c r="A8" s="4" t="s">
        <v>1585</v>
      </c>
      <c r="B8" s="4" t="s">
        <v>190</v>
      </c>
      <c r="C8" s="4" t="s">
        <v>190</v>
      </c>
      <c r="D8" s="4" t="s">
        <v>190</v>
      </c>
      <c r="E8" s="4" t="s">
        <v>190</v>
      </c>
    </row>
    <row r="10" spans="1:6" x14ac:dyDescent="0.25">
      <c r="A10" t="s">
        <v>158</v>
      </c>
    </row>
    <row r="11" spans="1:6" x14ac:dyDescent="0.25">
      <c r="A11" t="s">
        <v>159</v>
      </c>
    </row>
    <row r="12" spans="1:6" x14ac:dyDescent="0.25">
      <c r="A12" t="s">
        <v>2834</v>
      </c>
    </row>
    <row r="13" spans="1:6" x14ac:dyDescent="0.25">
      <c r="A13" t="s">
        <v>2835</v>
      </c>
    </row>
    <row r="14" spans="1:6" x14ac:dyDescent="0.25">
      <c r="A14" t="s">
        <v>2836</v>
      </c>
    </row>
    <row r="15" spans="1:6" x14ac:dyDescent="0.25">
      <c r="A15" t="s">
        <v>2837</v>
      </c>
    </row>
    <row r="17" spans="1:1" x14ac:dyDescent="0.25">
      <c r="A17" t="s">
        <v>162</v>
      </c>
    </row>
    <row r="18" spans="1:1" x14ac:dyDescent="0.25">
      <c r="A18" t="s">
        <v>2851</v>
      </c>
    </row>
    <row r="20" spans="1:1" x14ac:dyDescent="0.25">
      <c r="A20" t="s">
        <v>165</v>
      </c>
    </row>
    <row r="21" spans="1:1" x14ac:dyDescent="0.25">
      <c r="A21" t="s">
        <v>2852</v>
      </c>
    </row>
  </sheetData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F21"/>
  <sheetViews>
    <sheetView workbookViewId="0"/>
  </sheetViews>
  <sheetFormatPr defaultColWidth="11.42578125" defaultRowHeight="15" x14ac:dyDescent="0.25"/>
  <cols>
    <col min="1" max="1" width="10.7109375" customWidth="1"/>
    <col min="2" max="5" width="22.7109375" customWidth="1"/>
    <col min="6" max="6" width="13.140625" customWidth="1"/>
  </cols>
  <sheetData>
    <row r="1" spans="1:6" x14ac:dyDescent="0.25">
      <c r="A1" s="4" t="s">
        <v>84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2843</v>
      </c>
      <c r="B3" t="s">
        <v>1338</v>
      </c>
      <c r="C3" t="s">
        <v>2853</v>
      </c>
      <c r="D3" t="s">
        <v>1434</v>
      </c>
      <c r="E3" t="s">
        <v>1446</v>
      </c>
    </row>
    <row r="4" spans="1:6" x14ac:dyDescent="0.25">
      <c r="A4" t="s">
        <v>2845</v>
      </c>
      <c r="B4" t="s">
        <v>2828</v>
      </c>
      <c r="C4" t="s">
        <v>1476</v>
      </c>
      <c r="D4" t="s">
        <v>2854</v>
      </c>
      <c r="E4" t="s">
        <v>2855</v>
      </c>
    </row>
    <row r="5" spans="1:6" x14ac:dyDescent="0.25">
      <c r="A5" t="s">
        <v>2848</v>
      </c>
      <c r="B5" t="s">
        <v>1057</v>
      </c>
      <c r="C5" t="s">
        <v>296</v>
      </c>
      <c r="D5" t="s">
        <v>1171</v>
      </c>
      <c r="E5" t="s">
        <v>838</v>
      </c>
    </row>
    <row r="6" spans="1:6" x14ac:dyDescent="0.25">
      <c r="A6" t="s">
        <v>2849</v>
      </c>
      <c r="B6" t="s">
        <v>1172</v>
      </c>
      <c r="C6" t="s">
        <v>1171</v>
      </c>
      <c r="D6" t="s">
        <v>1274</v>
      </c>
      <c r="E6" t="s">
        <v>947</v>
      </c>
    </row>
    <row r="7" spans="1:6" x14ac:dyDescent="0.25">
      <c r="A7" t="s">
        <v>2850</v>
      </c>
      <c r="B7" t="s">
        <v>1316</v>
      </c>
      <c r="C7" t="s">
        <v>838</v>
      </c>
      <c r="D7" t="s">
        <v>1235</v>
      </c>
      <c r="E7" t="s">
        <v>1322</v>
      </c>
    </row>
    <row r="8" spans="1:6" x14ac:dyDescent="0.25">
      <c r="A8" s="4" t="s">
        <v>1585</v>
      </c>
      <c r="B8" s="4" t="s">
        <v>190</v>
      </c>
      <c r="C8" s="4" t="s">
        <v>190</v>
      </c>
      <c r="D8" s="4" t="s">
        <v>190</v>
      </c>
      <c r="E8" s="4" t="s">
        <v>190</v>
      </c>
    </row>
    <row r="10" spans="1:6" x14ac:dyDescent="0.25">
      <c r="A10" t="s">
        <v>158</v>
      </c>
    </row>
    <row r="11" spans="1:6" x14ac:dyDescent="0.25">
      <c r="A11" t="s">
        <v>684</v>
      </c>
    </row>
    <row r="12" spans="1:6" x14ac:dyDescent="0.25">
      <c r="A12" t="s">
        <v>2834</v>
      </c>
    </row>
    <row r="13" spans="1:6" x14ac:dyDescent="0.25">
      <c r="A13" t="s">
        <v>2835</v>
      </c>
    </row>
    <row r="14" spans="1:6" x14ac:dyDescent="0.25">
      <c r="A14" t="s">
        <v>2836</v>
      </c>
    </row>
    <row r="15" spans="1:6" x14ac:dyDescent="0.25">
      <c r="A15" t="s">
        <v>2837</v>
      </c>
    </row>
    <row r="17" spans="1:1" x14ac:dyDescent="0.25">
      <c r="A17" t="s">
        <v>162</v>
      </c>
    </row>
    <row r="18" spans="1:1" x14ac:dyDescent="0.25">
      <c r="A18" t="s">
        <v>2851</v>
      </c>
    </row>
    <row r="20" spans="1:1" x14ac:dyDescent="0.25">
      <c r="A20" t="s">
        <v>165</v>
      </c>
    </row>
    <row r="21" spans="1:1" x14ac:dyDescent="0.25">
      <c r="A21" t="s">
        <v>2852</v>
      </c>
    </row>
  </sheetData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F21"/>
  <sheetViews>
    <sheetView workbookViewId="0"/>
  </sheetViews>
  <sheetFormatPr defaultColWidth="11.42578125" defaultRowHeight="15" x14ac:dyDescent="0.25"/>
  <cols>
    <col min="1" max="1" width="10.7109375" customWidth="1"/>
    <col min="2" max="5" width="22.7109375" customWidth="1"/>
    <col min="6" max="6" width="13.140625" customWidth="1"/>
  </cols>
  <sheetData>
    <row r="1" spans="1:6" x14ac:dyDescent="0.25">
      <c r="A1" s="4" t="s">
        <v>85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2843</v>
      </c>
      <c r="B3" t="s">
        <v>2856</v>
      </c>
      <c r="C3" t="s">
        <v>1133</v>
      </c>
      <c r="D3" t="s">
        <v>2764</v>
      </c>
      <c r="E3" t="s">
        <v>2857</v>
      </c>
    </row>
    <row r="4" spans="1:6" x14ac:dyDescent="0.25">
      <c r="A4" t="s">
        <v>2845</v>
      </c>
      <c r="B4" t="s">
        <v>1468</v>
      </c>
      <c r="C4" t="s">
        <v>1600</v>
      </c>
      <c r="D4" t="s">
        <v>2858</v>
      </c>
      <c r="E4" t="s">
        <v>2859</v>
      </c>
    </row>
    <row r="5" spans="1:6" x14ac:dyDescent="0.25">
      <c r="A5" t="s">
        <v>2848</v>
      </c>
      <c r="B5" t="s">
        <v>1061</v>
      </c>
      <c r="C5" t="s">
        <v>934</v>
      </c>
      <c r="D5" t="s">
        <v>1212</v>
      </c>
      <c r="E5" t="s">
        <v>1171</v>
      </c>
    </row>
    <row r="6" spans="1:6" x14ac:dyDescent="0.25">
      <c r="A6" t="s">
        <v>2849</v>
      </c>
      <c r="B6" t="s">
        <v>1222</v>
      </c>
      <c r="C6" t="s">
        <v>1222</v>
      </c>
      <c r="D6" t="s">
        <v>1154</v>
      </c>
      <c r="E6" t="s">
        <v>435</v>
      </c>
    </row>
    <row r="7" spans="1:6" x14ac:dyDescent="0.25">
      <c r="A7" t="s">
        <v>2850</v>
      </c>
      <c r="B7" t="s">
        <v>1188</v>
      </c>
      <c r="C7" t="s">
        <v>1400</v>
      </c>
      <c r="D7" t="s">
        <v>2826</v>
      </c>
      <c r="E7" t="s">
        <v>1277</v>
      </c>
    </row>
    <row r="8" spans="1:6" x14ac:dyDescent="0.25">
      <c r="A8" s="4" t="s">
        <v>1585</v>
      </c>
      <c r="B8" s="4" t="s">
        <v>190</v>
      </c>
      <c r="C8" s="4" t="s">
        <v>190</v>
      </c>
      <c r="D8" s="4" t="s">
        <v>190</v>
      </c>
      <c r="E8" s="4" t="s">
        <v>190</v>
      </c>
    </row>
    <row r="10" spans="1:6" x14ac:dyDescent="0.25">
      <c r="A10" t="s">
        <v>158</v>
      </c>
    </row>
    <row r="11" spans="1:6" x14ac:dyDescent="0.25">
      <c r="A11" t="s">
        <v>693</v>
      </c>
    </row>
    <row r="12" spans="1:6" x14ac:dyDescent="0.25">
      <c r="A12" t="s">
        <v>2834</v>
      </c>
    </row>
    <row r="13" spans="1:6" x14ac:dyDescent="0.25">
      <c r="A13" t="s">
        <v>2835</v>
      </c>
    </row>
    <row r="14" spans="1:6" x14ac:dyDescent="0.25">
      <c r="A14" t="s">
        <v>2836</v>
      </c>
    </row>
    <row r="15" spans="1:6" x14ac:dyDescent="0.25">
      <c r="A15" t="s">
        <v>2837</v>
      </c>
    </row>
    <row r="17" spans="1:1" x14ac:dyDescent="0.25">
      <c r="A17" t="s">
        <v>162</v>
      </c>
    </row>
    <row r="18" spans="1:1" x14ac:dyDescent="0.25">
      <c r="A18" t="s">
        <v>2851</v>
      </c>
    </row>
    <row r="20" spans="1:1" x14ac:dyDescent="0.25">
      <c r="A20" t="s">
        <v>165</v>
      </c>
    </row>
    <row r="21" spans="1:1" x14ac:dyDescent="0.25">
      <c r="A21" t="s">
        <v>2852</v>
      </c>
    </row>
  </sheetData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D30"/>
  <sheetViews>
    <sheetView workbookViewId="0"/>
  </sheetViews>
  <sheetFormatPr defaultColWidth="11.42578125" defaultRowHeight="15" x14ac:dyDescent="0.25"/>
  <cols>
    <col min="1" max="1" width="44.7109375" customWidth="1"/>
    <col min="2" max="3" width="45.7109375" customWidth="1"/>
    <col min="4" max="4" width="13.140625" customWidth="1"/>
  </cols>
  <sheetData>
    <row r="1" spans="1:4" x14ac:dyDescent="0.25">
      <c r="A1" s="4" t="s">
        <v>87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2860</v>
      </c>
      <c r="C2" s="3" t="s">
        <v>2861</v>
      </c>
    </row>
    <row r="3" spans="1:4" x14ac:dyDescent="0.25">
      <c r="A3" t="s">
        <v>2862</v>
      </c>
      <c r="B3" t="s">
        <v>1256</v>
      </c>
      <c r="C3" t="s">
        <v>1347</v>
      </c>
    </row>
    <row r="4" spans="1:4" x14ac:dyDescent="0.25">
      <c r="A4" t="s">
        <v>2863</v>
      </c>
      <c r="B4" t="s">
        <v>1396</v>
      </c>
      <c r="C4" t="s">
        <v>1062</v>
      </c>
    </row>
    <row r="5" spans="1:4" x14ac:dyDescent="0.25">
      <c r="A5" t="s">
        <v>2864</v>
      </c>
      <c r="B5" t="s">
        <v>1166</v>
      </c>
      <c r="C5" t="s">
        <v>1059</v>
      </c>
    </row>
    <row r="6" spans="1:4" x14ac:dyDescent="0.25">
      <c r="A6" t="s">
        <v>2865</v>
      </c>
      <c r="B6" t="s">
        <v>1422</v>
      </c>
      <c r="C6" t="s">
        <v>1596</v>
      </c>
    </row>
    <row r="7" spans="1:4" x14ac:dyDescent="0.25">
      <c r="A7" t="s">
        <v>2866</v>
      </c>
      <c r="B7" t="s">
        <v>1395</v>
      </c>
      <c r="C7" t="s">
        <v>1273</v>
      </c>
    </row>
    <row r="8" spans="1:4" x14ac:dyDescent="0.25">
      <c r="A8" t="s">
        <v>2867</v>
      </c>
      <c r="B8" t="s">
        <v>1455</v>
      </c>
      <c r="C8" t="s">
        <v>1137</v>
      </c>
    </row>
    <row r="9" spans="1:4" x14ac:dyDescent="0.25">
      <c r="A9" t="s">
        <v>2868</v>
      </c>
      <c r="B9" t="s">
        <v>948</v>
      </c>
      <c r="C9" t="s">
        <v>570</v>
      </c>
    </row>
    <row r="10" spans="1:4" x14ac:dyDescent="0.25">
      <c r="A10" t="s">
        <v>2869</v>
      </c>
      <c r="B10" t="s">
        <v>2745</v>
      </c>
      <c r="C10" t="s">
        <v>294</v>
      </c>
    </row>
    <row r="11" spans="1:4" x14ac:dyDescent="0.25">
      <c r="A11" t="s">
        <v>2870</v>
      </c>
      <c r="B11" t="s">
        <v>1443</v>
      </c>
      <c r="C11" t="s">
        <v>2871</v>
      </c>
    </row>
    <row r="12" spans="1:4" x14ac:dyDescent="0.25">
      <c r="A12" t="s">
        <v>274</v>
      </c>
      <c r="B12" t="s">
        <v>435</v>
      </c>
      <c r="C12" t="s">
        <v>294</v>
      </c>
    </row>
    <row r="13" spans="1:4" x14ac:dyDescent="0.25">
      <c r="A13" t="s">
        <v>2872</v>
      </c>
      <c r="B13" t="s">
        <v>1579</v>
      </c>
      <c r="C13" t="s">
        <v>1199</v>
      </c>
    </row>
    <row r="14" spans="1:4" x14ac:dyDescent="0.25">
      <c r="A14" t="s">
        <v>2873</v>
      </c>
      <c r="B14" t="s">
        <v>1397</v>
      </c>
      <c r="C14" t="s">
        <v>1273</v>
      </c>
    </row>
    <row r="15" spans="1:4" x14ac:dyDescent="0.25">
      <c r="A15" t="s">
        <v>2874</v>
      </c>
      <c r="B15" t="s">
        <v>1199</v>
      </c>
      <c r="C15" t="s">
        <v>1579</v>
      </c>
    </row>
    <row r="16" spans="1:4" x14ac:dyDescent="0.25">
      <c r="A16" s="4" t="s">
        <v>1012</v>
      </c>
      <c r="B16" s="4" t="s">
        <v>190</v>
      </c>
      <c r="C16" s="4" t="s">
        <v>190</v>
      </c>
    </row>
    <row r="18" spans="1:1" x14ac:dyDescent="0.25">
      <c r="A18" t="s">
        <v>158</v>
      </c>
    </row>
    <row r="19" spans="1:1" x14ac:dyDescent="0.25">
      <c r="A19" t="s">
        <v>2875</v>
      </c>
    </row>
    <row r="20" spans="1:1" x14ac:dyDescent="0.25">
      <c r="A20" t="s">
        <v>2876</v>
      </c>
    </row>
    <row r="21" spans="1:1" x14ac:dyDescent="0.25">
      <c r="A21" t="s">
        <v>2877</v>
      </c>
    </row>
    <row r="22" spans="1:1" x14ac:dyDescent="0.25">
      <c r="A22" t="s">
        <v>2878</v>
      </c>
    </row>
    <row r="24" spans="1:1" x14ac:dyDescent="0.25">
      <c r="A24" t="s">
        <v>162</v>
      </c>
    </row>
    <row r="25" spans="1:1" x14ac:dyDescent="0.25">
      <c r="A25" t="s">
        <v>2879</v>
      </c>
    </row>
    <row r="27" spans="1:1" x14ac:dyDescent="0.25">
      <c r="A27" t="s">
        <v>165</v>
      </c>
    </row>
    <row r="28" spans="1:1" x14ac:dyDescent="0.25">
      <c r="A28" t="s">
        <v>2880</v>
      </c>
    </row>
    <row r="29" spans="1:1" x14ac:dyDescent="0.25">
      <c r="A29" t="s">
        <v>304</v>
      </c>
    </row>
    <row r="30" spans="1:1" x14ac:dyDescent="0.25">
      <c r="A30" t="s">
        <v>2881</v>
      </c>
    </row>
  </sheetData>
  <pageMargins left="0.7" right="0.7" top="0.75" bottom="0.75" header="0.3" footer="0.3"/>
  <pageSetup paperSize="9"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D24"/>
  <sheetViews>
    <sheetView workbookViewId="0"/>
  </sheetViews>
  <sheetFormatPr defaultColWidth="11.42578125" defaultRowHeight="15" x14ac:dyDescent="0.25"/>
  <cols>
    <col min="1" max="1" width="43.7109375" customWidth="1"/>
    <col min="2" max="3" width="45.7109375" customWidth="1"/>
    <col min="4" max="4" width="13.140625" customWidth="1"/>
  </cols>
  <sheetData>
    <row r="1" spans="1:4" x14ac:dyDescent="0.25">
      <c r="A1" s="4" t="s">
        <v>88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2882</v>
      </c>
      <c r="C2" s="3" t="s">
        <v>2883</v>
      </c>
    </row>
    <row r="3" spans="1:4" x14ac:dyDescent="0.25">
      <c r="A3" t="s">
        <v>2884</v>
      </c>
      <c r="B3" t="s">
        <v>1390</v>
      </c>
      <c r="C3" t="s">
        <v>1287</v>
      </c>
    </row>
    <row r="4" spans="1:4" x14ac:dyDescent="0.25">
      <c r="A4" t="s">
        <v>2885</v>
      </c>
      <c r="B4" t="s">
        <v>2871</v>
      </c>
      <c r="C4" t="s">
        <v>1301</v>
      </c>
    </row>
    <row r="5" spans="1:4" x14ac:dyDescent="0.25">
      <c r="A5" t="s">
        <v>2886</v>
      </c>
      <c r="B5" t="s">
        <v>1461</v>
      </c>
      <c r="C5" t="s">
        <v>2871</v>
      </c>
    </row>
    <row r="6" spans="1:4" x14ac:dyDescent="0.25">
      <c r="A6" t="s">
        <v>2887</v>
      </c>
      <c r="B6" t="s">
        <v>1347</v>
      </c>
      <c r="C6" t="s">
        <v>1291</v>
      </c>
    </row>
    <row r="7" spans="1:4" x14ac:dyDescent="0.25">
      <c r="A7" t="s">
        <v>1072</v>
      </c>
      <c r="B7" t="s">
        <v>1146</v>
      </c>
      <c r="C7" t="s">
        <v>1520</v>
      </c>
    </row>
    <row r="8" spans="1:4" x14ac:dyDescent="0.25">
      <c r="A8" t="s">
        <v>2888</v>
      </c>
      <c r="B8" t="s">
        <v>1276</v>
      </c>
      <c r="C8" t="s">
        <v>1295</v>
      </c>
    </row>
    <row r="9" spans="1:4" x14ac:dyDescent="0.25">
      <c r="A9" t="s">
        <v>1076</v>
      </c>
      <c r="B9" t="s">
        <v>1407</v>
      </c>
      <c r="C9" t="s">
        <v>1416</v>
      </c>
    </row>
    <row r="10" spans="1:4" x14ac:dyDescent="0.25">
      <c r="A10" t="s">
        <v>1078</v>
      </c>
      <c r="B10" t="s">
        <v>1135</v>
      </c>
      <c r="C10" t="s">
        <v>1149</v>
      </c>
    </row>
    <row r="11" spans="1:4" x14ac:dyDescent="0.25">
      <c r="A11" t="s">
        <v>2889</v>
      </c>
      <c r="B11" t="s">
        <v>1139</v>
      </c>
      <c r="C11" t="s">
        <v>1451</v>
      </c>
    </row>
    <row r="12" spans="1:4" x14ac:dyDescent="0.25">
      <c r="A12" t="s">
        <v>2890</v>
      </c>
      <c r="B12" t="s">
        <v>1240</v>
      </c>
      <c r="C12" t="s">
        <v>1271</v>
      </c>
    </row>
    <row r="13" spans="1:4" x14ac:dyDescent="0.25">
      <c r="A13" t="s">
        <v>2891</v>
      </c>
      <c r="B13" t="s">
        <v>2840</v>
      </c>
      <c r="C13" t="s">
        <v>1593</v>
      </c>
    </row>
    <row r="14" spans="1:4" x14ac:dyDescent="0.25">
      <c r="A14" t="s">
        <v>1087</v>
      </c>
      <c r="B14" t="s">
        <v>1406</v>
      </c>
      <c r="C14" t="s">
        <v>1017</v>
      </c>
    </row>
    <row r="15" spans="1:4" x14ac:dyDescent="0.25">
      <c r="A15" s="4" t="s">
        <v>1585</v>
      </c>
      <c r="B15" s="4" t="s">
        <v>1276</v>
      </c>
      <c r="C15" s="4" t="s">
        <v>1295</v>
      </c>
    </row>
    <row r="17" spans="1:1" x14ac:dyDescent="0.25">
      <c r="A17" t="s">
        <v>158</v>
      </c>
    </row>
    <row r="18" spans="1:1" x14ac:dyDescent="0.25">
      <c r="A18" t="s">
        <v>159</v>
      </c>
    </row>
    <row r="20" spans="1:1" x14ac:dyDescent="0.25">
      <c r="A20" t="s">
        <v>162</v>
      </c>
    </row>
    <row r="21" spans="1:1" x14ac:dyDescent="0.25">
      <c r="A21" t="s">
        <v>2892</v>
      </c>
    </row>
    <row r="23" spans="1:1" x14ac:dyDescent="0.25">
      <c r="A23" t="s">
        <v>165</v>
      </c>
    </row>
    <row r="24" spans="1:1" x14ac:dyDescent="0.25">
      <c r="A24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H37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  <col min="8" max="8" width="13.140625" customWidth="1"/>
  </cols>
  <sheetData>
    <row r="1" spans="1:8" x14ac:dyDescent="0.25">
      <c r="A1" s="4" t="s">
        <v>89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2893</v>
      </c>
      <c r="C2" s="3" t="s">
        <v>2894</v>
      </c>
      <c r="D2" s="3" t="s">
        <v>2895</v>
      </c>
      <c r="E2" s="3" t="s">
        <v>2896</v>
      </c>
      <c r="F2" s="3" t="s">
        <v>2897</v>
      </c>
      <c r="G2" s="3" t="s">
        <v>2898</v>
      </c>
    </row>
    <row r="3" spans="1:8" x14ac:dyDescent="0.25">
      <c r="A3" t="s">
        <v>177</v>
      </c>
      <c r="B3" t="s">
        <v>262</v>
      </c>
      <c r="C3" t="s">
        <v>673</v>
      </c>
      <c r="D3" t="s">
        <v>385</v>
      </c>
      <c r="E3" t="s">
        <v>850</v>
      </c>
      <c r="F3" t="s">
        <v>148</v>
      </c>
      <c r="G3" t="s">
        <v>210</v>
      </c>
    </row>
    <row r="4" spans="1:8" x14ac:dyDescent="0.25">
      <c r="A4" t="s">
        <v>184</v>
      </c>
      <c r="B4" t="s">
        <v>1048</v>
      </c>
      <c r="C4" t="s">
        <v>1048</v>
      </c>
      <c r="D4" t="s">
        <v>271</v>
      </c>
      <c r="E4" t="s">
        <v>329</v>
      </c>
      <c r="F4" t="s">
        <v>1047</v>
      </c>
      <c r="G4" t="s">
        <v>284</v>
      </c>
    </row>
    <row r="5" spans="1:8" x14ac:dyDescent="0.25">
      <c r="A5" t="s">
        <v>191</v>
      </c>
      <c r="B5" t="s">
        <v>319</v>
      </c>
      <c r="C5" t="s">
        <v>141</v>
      </c>
      <c r="D5" t="s">
        <v>318</v>
      </c>
      <c r="E5" t="s">
        <v>318</v>
      </c>
      <c r="F5" t="s">
        <v>1308</v>
      </c>
      <c r="G5" t="s">
        <v>354</v>
      </c>
    </row>
    <row r="6" spans="1:8" x14ac:dyDescent="0.25">
      <c r="A6" t="s">
        <v>198</v>
      </c>
      <c r="B6" t="s">
        <v>1029</v>
      </c>
      <c r="C6" t="s">
        <v>730</v>
      </c>
      <c r="D6" t="s">
        <v>733</v>
      </c>
      <c r="E6" t="s">
        <v>721</v>
      </c>
      <c r="F6" t="s">
        <v>354</v>
      </c>
      <c r="G6" t="s">
        <v>354</v>
      </c>
    </row>
    <row r="7" spans="1:8" x14ac:dyDescent="0.25">
      <c r="A7" t="s">
        <v>203</v>
      </c>
      <c r="B7" t="s">
        <v>773</v>
      </c>
      <c r="C7" t="s">
        <v>283</v>
      </c>
      <c r="D7" t="s">
        <v>206</v>
      </c>
      <c r="E7" t="s">
        <v>206</v>
      </c>
      <c r="F7" t="s">
        <v>971</v>
      </c>
      <c r="G7" t="s">
        <v>2899</v>
      </c>
    </row>
    <row r="8" spans="1:8" x14ac:dyDescent="0.25">
      <c r="A8" t="s">
        <v>209</v>
      </c>
      <c r="B8" t="s">
        <v>899</v>
      </c>
      <c r="C8" t="s">
        <v>214</v>
      </c>
      <c r="D8" t="s">
        <v>721</v>
      </c>
      <c r="E8" t="s">
        <v>1048</v>
      </c>
      <c r="F8" t="s">
        <v>289</v>
      </c>
      <c r="G8" t="s">
        <v>387</v>
      </c>
    </row>
    <row r="9" spans="1:8" x14ac:dyDescent="0.25">
      <c r="A9" t="s">
        <v>216</v>
      </c>
      <c r="B9" t="s">
        <v>156</v>
      </c>
      <c r="C9" t="s">
        <v>319</v>
      </c>
      <c r="D9" t="s">
        <v>289</v>
      </c>
      <c r="E9" t="s">
        <v>2748</v>
      </c>
      <c r="F9" t="s">
        <v>774</v>
      </c>
      <c r="G9" t="s">
        <v>685</v>
      </c>
    </row>
    <row r="10" spans="1:8" x14ac:dyDescent="0.25">
      <c r="A10" t="s">
        <v>222</v>
      </c>
      <c r="B10" t="s">
        <v>215</v>
      </c>
      <c r="C10" t="s">
        <v>347</v>
      </c>
      <c r="D10" t="s">
        <v>773</v>
      </c>
      <c r="E10" t="s">
        <v>194</v>
      </c>
      <c r="F10" t="s">
        <v>317</v>
      </c>
      <c r="G10" t="s">
        <v>410</v>
      </c>
    </row>
    <row r="11" spans="1:8" x14ac:dyDescent="0.25">
      <c r="A11" t="s">
        <v>227</v>
      </c>
      <c r="B11" t="s">
        <v>384</v>
      </c>
      <c r="C11" t="s">
        <v>804</v>
      </c>
      <c r="D11" t="s">
        <v>310</v>
      </c>
      <c r="E11" t="s">
        <v>214</v>
      </c>
      <c r="F11" t="s">
        <v>1082</v>
      </c>
      <c r="G11" t="s">
        <v>337</v>
      </c>
    </row>
    <row r="12" spans="1:8" x14ac:dyDescent="0.25">
      <c r="A12" t="s">
        <v>232</v>
      </c>
      <c r="B12" t="s">
        <v>380</v>
      </c>
      <c r="C12" t="s">
        <v>224</v>
      </c>
      <c r="D12" t="s">
        <v>137</v>
      </c>
      <c r="E12" t="s">
        <v>415</v>
      </c>
      <c r="F12" t="s">
        <v>972</v>
      </c>
      <c r="G12" t="s">
        <v>794</v>
      </c>
    </row>
    <row r="13" spans="1:8" x14ac:dyDescent="0.25">
      <c r="A13" t="s">
        <v>236</v>
      </c>
      <c r="B13" t="s">
        <v>685</v>
      </c>
      <c r="C13" t="s">
        <v>187</v>
      </c>
      <c r="D13" t="s">
        <v>331</v>
      </c>
      <c r="E13" t="s">
        <v>720</v>
      </c>
      <c r="F13" t="s">
        <v>245</v>
      </c>
      <c r="G13" t="s">
        <v>989</v>
      </c>
    </row>
    <row r="14" spans="1:8" x14ac:dyDescent="0.25">
      <c r="A14" t="s">
        <v>239</v>
      </c>
      <c r="B14" t="s">
        <v>240</v>
      </c>
      <c r="C14" t="s">
        <v>207</v>
      </c>
      <c r="D14" t="s">
        <v>156</v>
      </c>
      <c r="E14" t="s">
        <v>137</v>
      </c>
      <c r="F14" t="s">
        <v>378</v>
      </c>
      <c r="G14" t="s">
        <v>351</v>
      </c>
    </row>
    <row r="15" spans="1:8" x14ac:dyDescent="0.25">
      <c r="A15" t="s">
        <v>244</v>
      </c>
      <c r="B15" t="s">
        <v>320</v>
      </c>
      <c r="C15" t="s">
        <v>320</v>
      </c>
      <c r="D15" t="s">
        <v>1179</v>
      </c>
      <c r="E15" t="s">
        <v>385</v>
      </c>
      <c r="F15" t="s">
        <v>1208</v>
      </c>
      <c r="G15" t="s">
        <v>357</v>
      </c>
    </row>
    <row r="16" spans="1:8" x14ac:dyDescent="0.25">
      <c r="A16" t="s">
        <v>249</v>
      </c>
      <c r="B16" t="s">
        <v>989</v>
      </c>
      <c r="C16" t="s">
        <v>1423</v>
      </c>
      <c r="D16" t="s">
        <v>199</v>
      </c>
      <c r="E16" t="s">
        <v>399</v>
      </c>
      <c r="F16" t="s">
        <v>1068</v>
      </c>
      <c r="G16" t="s">
        <v>2900</v>
      </c>
    </row>
    <row r="17" spans="1:7" x14ac:dyDescent="0.25">
      <c r="A17" t="s">
        <v>254</v>
      </c>
      <c r="B17" t="s">
        <v>194</v>
      </c>
      <c r="C17" t="s">
        <v>410</v>
      </c>
      <c r="D17" t="s">
        <v>721</v>
      </c>
      <c r="E17" t="s">
        <v>335</v>
      </c>
      <c r="F17" t="s">
        <v>2817</v>
      </c>
      <c r="G17" t="s">
        <v>2901</v>
      </c>
    </row>
    <row r="18" spans="1:7" x14ac:dyDescent="0.25">
      <c r="A18" t="s">
        <v>260</v>
      </c>
      <c r="B18" t="s">
        <v>391</v>
      </c>
      <c r="C18" t="s">
        <v>211</v>
      </c>
      <c r="D18" t="s">
        <v>347</v>
      </c>
      <c r="E18" t="s">
        <v>215</v>
      </c>
      <c r="F18" t="s">
        <v>1048</v>
      </c>
      <c r="G18" t="s">
        <v>1049</v>
      </c>
    </row>
    <row r="19" spans="1:7" x14ac:dyDescent="0.25">
      <c r="A19" t="s">
        <v>265</v>
      </c>
      <c r="B19" t="s">
        <v>262</v>
      </c>
      <c r="C19" t="s">
        <v>901</v>
      </c>
      <c r="D19" t="s">
        <v>1049</v>
      </c>
      <c r="E19" t="s">
        <v>730</v>
      </c>
      <c r="F19" t="s">
        <v>2902</v>
      </c>
      <c r="G19" t="s">
        <v>1373</v>
      </c>
    </row>
    <row r="20" spans="1:7" x14ac:dyDescent="0.25">
      <c r="A20" t="s">
        <v>270</v>
      </c>
      <c r="B20" t="s">
        <v>972</v>
      </c>
      <c r="C20" t="s">
        <v>310</v>
      </c>
      <c r="D20" t="s">
        <v>385</v>
      </c>
      <c r="E20" t="s">
        <v>223</v>
      </c>
      <c r="F20" t="s">
        <v>2903</v>
      </c>
      <c r="G20" t="s">
        <v>970</v>
      </c>
    </row>
    <row r="21" spans="1:7" x14ac:dyDescent="0.25">
      <c r="A21" t="s">
        <v>274</v>
      </c>
      <c r="B21" t="s">
        <v>2904</v>
      </c>
      <c r="C21" t="s">
        <v>2904</v>
      </c>
      <c r="D21" t="s">
        <v>721</v>
      </c>
      <c r="E21" t="s">
        <v>764</v>
      </c>
      <c r="F21" t="s">
        <v>847</v>
      </c>
      <c r="G21" t="s">
        <v>223</v>
      </c>
    </row>
    <row r="22" spans="1:7" x14ac:dyDescent="0.25">
      <c r="A22" t="s">
        <v>281</v>
      </c>
      <c r="B22" t="s">
        <v>206</v>
      </c>
      <c r="C22" t="s">
        <v>223</v>
      </c>
      <c r="D22" t="s">
        <v>278</v>
      </c>
      <c r="E22" t="s">
        <v>263</v>
      </c>
      <c r="F22" t="s">
        <v>253</v>
      </c>
      <c r="G22" t="s">
        <v>1208</v>
      </c>
    </row>
    <row r="23" spans="1:7" x14ac:dyDescent="0.25">
      <c r="A23" t="s">
        <v>285</v>
      </c>
      <c r="B23" t="s">
        <v>210</v>
      </c>
      <c r="C23" t="s">
        <v>189</v>
      </c>
      <c r="D23" t="s">
        <v>224</v>
      </c>
      <c r="E23" t="s">
        <v>213</v>
      </c>
      <c r="F23" t="s">
        <v>1028</v>
      </c>
      <c r="G23" t="s">
        <v>156</v>
      </c>
    </row>
    <row r="24" spans="1:7" x14ac:dyDescent="0.25">
      <c r="A24" s="4" t="s">
        <v>1585</v>
      </c>
      <c r="B24" s="4" t="s">
        <v>844</v>
      </c>
      <c r="C24" s="4" t="s">
        <v>326</v>
      </c>
      <c r="D24" s="4" t="s">
        <v>278</v>
      </c>
      <c r="E24" s="4" t="s">
        <v>278</v>
      </c>
      <c r="F24" s="4" t="s">
        <v>276</v>
      </c>
      <c r="G24" s="4" t="s">
        <v>287</v>
      </c>
    </row>
    <row r="26" spans="1:7" x14ac:dyDescent="0.25">
      <c r="A26" t="s">
        <v>158</v>
      </c>
    </row>
    <row r="27" spans="1:7" x14ac:dyDescent="0.25">
      <c r="A27" t="s">
        <v>2905</v>
      </c>
    </row>
    <row r="28" spans="1:7" x14ac:dyDescent="0.25">
      <c r="A28" t="s">
        <v>2906</v>
      </c>
    </row>
    <row r="29" spans="1:7" x14ac:dyDescent="0.25">
      <c r="A29" t="s">
        <v>2907</v>
      </c>
    </row>
    <row r="31" spans="1:7" x14ac:dyDescent="0.25">
      <c r="A31" t="s">
        <v>2908</v>
      </c>
    </row>
    <row r="32" spans="1:7" x14ac:dyDescent="0.25">
      <c r="A32" t="s">
        <v>2909</v>
      </c>
    </row>
    <row r="33" spans="1:1" x14ac:dyDescent="0.25">
      <c r="A33" t="s">
        <v>2910</v>
      </c>
    </row>
    <row r="34" spans="1:1" x14ac:dyDescent="0.25">
      <c r="A34" t="s">
        <v>162</v>
      </c>
    </row>
    <row r="35" spans="1:1" x14ac:dyDescent="0.25">
      <c r="A35" t="s">
        <v>2911</v>
      </c>
    </row>
    <row r="36" spans="1:1" x14ac:dyDescent="0.25">
      <c r="A36" t="s">
        <v>2912</v>
      </c>
    </row>
    <row r="37" spans="1:1" x14ac:dyDescent="0.25">
      <c r="A37" t="s">
        <v>2913</v>
      </c>
    </row>
  </sheetData>
  <pageMargins left="0.7" right="0.7" top="0.75" bottom="0.75" header="0.3" footer="0.3"/>
  <pageSetup paperSize="9"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H37"/>
  <sheetViews>
    <sheetView workbookViewId="0"/>
  </sheetViews>
  <sheetFormatPr defaultColWidth="11.42578125" defaultRowHeight="15" x14ac:dyDescent="0.25"/>
  <cols>
    <col min="1" max="1" width="54.7109375" customWidth="1"/>
    <col min="2" max="7" width="30.7109375" customWidth="1"/>
    <col min="8" max="8" width="13.140625" customWidth="1"/>
  </cols>
  <sheetData>
    <row r="1" spans="1:8" x14ac:dyDescent="0.25">
      <c r="A1" s="4" t="s">
        <v>90</v>
      </c>
      <c r="H1" s="1" t="str">
        <f>HYPERLINK("#'INDEX'!A1", "Back to INDEX")</f>
        <v>Back to INDEX</v>
      </c>
    </row>
    <row r="2" spans="1:8" x14ac:dyDescent="0.25">
      <c r="A2" s="3" t="s">
        <v>131</v>
      </c>
      <c r="B2" s="3" t="s">
        <v>2893</v>
      </c>
      <c r="C2" s="3" t="s">
        <v>2894</v>
      </c>
      <c r="D2" s="3" t="s">
        <v>2895</v>
      </c>
      <c r="E2" s="3" t="s">
        <v>2896</v>
      </c>
      <c r="F2" s="3" t="s">
        <v>2897</v>
      </c>
      <c r="G2" s="3" t="s">
        <v>2898</v>
      </c>
    </row>
    <row r="3" spans="1:8" x14ac:dyDescent="0.25">
      <c r="A3" t="s">
        <v>177</v>
      </c>
      <c r="B3" t="s">
        <v>404</v>
      </c>
      <c r="C3" t="s">
        <v>770</v>
      </c>
      <c r="D3" t="s">
        <v>1068</v>
      </c>
      <c r="E3" t="s">
        <v>1377</v>
      </c>
      <c r="F3" t="s">
        <v>2914</v>
      </c>
      <c r="G3" t="s">
        <v>1340</v>
      </c>
    </row>
    <row r="4" spans="1:8" x14ac:dyDescent="0.25">
      <c r="A4" t="s">
        <v>184</v>
      </c>
      <c r="B4" t="s">
        <v>993</v>
      </c>
      <c r="C4" t="s">
        <v>180</v>
      </c>
      <c r="D4" t="s">
        <v>993</v>
      </c>
      <c r="E4" t="s">
        <v>2759</v>
      </c>
      <c r="F4" t="s">
        <v>1367</v>
      </c>
      <c r="G4" t="s">
        <v>1365</v>
      </c>
    </row>
    <row r="5" spans="1:8" x14ac:dyDescent="0.25">
      <c r="A5" t="s">
        <v>191</v>
      </c>
      <c r="B5" t="s">
        <v>311</v>
      </c>
      <c r="C5" t="s">
        <v>729</v>
      </c>
      <c r="D5" t="s">
        <v>1049</v>
      </c>
      <c r="E5" t="s">
        <v>1029</v>
      </c>
      <c r="F5" t="s">
        <v>1168</v>
      </c>
      <c r="G5" t="s">
        <v>1258</v>
      </c>
    </row>
    <row r="6" spans="1:8" x14ac:dyDescent="0.25">
      <c r="A6" t="s">
        <v>198</v>
      </c>
      <c r="B6" t="s">
        <v>901</v>
      </c>
      <c r="C6" t="s">
        <v>187</v>
      </c>
      <c r="D6" t="s">
        <v>989</v>
      </c>
      <c r="E6" t="s">
        <v>387</v>
      </c>
      <c r="F6" t="s">
        <v>210</v>
      </c>
      <c r="G6" t="s">
        <v>2915</v>
      </c>
    </row>
    <row r="7" spans="1:8" x14ac:dyDescent="0.25">
      <c r="A7" t="s">
        <v>203</v>
      </c>
      <c r="B7" t="s">
        <v>187</v>
      </c>
      <c r="C7" t="s">
        <v>308</v>
      </c>
      <c r="D7" t="s">
        <v>1399</v>
      </c>
      <c r="E7" t="s">
        <v>2916</v>
      </c>
      <c r="F7" t="s">
        <v>1259</v>
      </c>
      <c r="G7" t="s">
        <v>2917</v>
      </c>
    </row>
    <row r="8" spans="1:8" x14ac:dyDescent="0.25">
      <c r="A8" t="s">
        <v>209</v>
      </c>
      <c r="B8" t="s">
        <v>733</v>
      </c>
      <c r="C8" t="s">
        <v>2916</v>
      </c>
      <c r="D8" t="s">
        <v>979</v>
      </c>
      <c r="E8" t="s">
        <v>311</v>
      </c>
      <c r="F8" t="s">
        <v>2918</v>
      </c>
      <c r="G8" t="s">
        <v>1340</v>
      </c>
    </row>
    <row r="9" spans="1:8" x14ac:dyDescent="0.25">
      <c r="A9" t="s">
        <v>216</v>
      </c>
      <c r="B9" t="s">
        <v>182</v>
      </c>
      <c r="C9" t="s">
        <v>410</v>
      </c>
      <c r="D9" t="s">
        <v>317</v>
      </c>
      <c r="E9" t="s">
        <v>331</v>
      </c>
      <c r="F9" t="s">
        <v>2919</v>
      </c>
      <c r="G9" t="s">
        <v>178</v>
      </c>
    </row>
    <row r="10" spans="1:8" x14ac:dyDescent="0.25">
      <c r="A10" t="s">
        <v>222</v>
      </c>
      <c r="B10" t="s">
        <v>945</v>
      </c>
      <c r="C10" t="s">
        <v>673</v>
      </c>
      <c r="D10" t="s">
        <v>660</v>
      </c>
      <c r="E10" t="s">
        <v>738</v>
      </c>
      <c r="F10" t="s">
        <v>2920</v>
      </c>
      <c r="G10" t="s">
        <v>2921</v>
      </c>
    </row>
    <row r="11" spans="1:8" x14ac:dyDescent="0.25">
      <c r="A11" t="s">
        <v>227</v>
      </c>
      <c r="B11" t="s">
        <v>383</v>
      </c>
      <c r="C11" t="s">
        <v>205</v>
      </c>
      <c r="D11" t="s">
        <v>770</v>
      </c>
      <c r="E11" t="s">
        <v>879</v>
      </c>
      <c r="F11" t="s">
        <v>1345</v>
      </c>
      <c r="G11" t="s">
        <v>1485</v>
      </c>
    </row>
    <row r="12" spans="1:8" x14ac:dyDescent="0.25">
      <c r="A12" t="s">
        <v>232</v>
      </c>
      <c r="B12" t="s">
        <v>337</v>
      </c>
      <c r="C12" t="s">
        <v>989</v>
      </c>
      <c r="D12" t="s">
        <v>337</v>
      </c>
      <c r="E12" t="s">
        <v>989</v>
      </c>
      <c r="F12" t="s">
        <v>318</v>
      </c>
      <c r="G12" t="s">
        <v>318</v>
      </c>
    </row>
    <row r="13" spans="1:8" x14ac:dyDescent="0.25">
      <c r="A13" t="s">
        <v>236</v>
      </c>
      <c r="B13" t="s">
        <v>225</v>
      </c>
      <c r="C13" t="s">
        <v>750</v>
      </c>
      <c r="D13" t="s">
        <v>681</v>
      </c>
      <c r="E13" t="s">
        <v>264</v>
      </c>
      <c r="F13" t="s">
        <v>210</v>
      </c>
      <c r="G13" t="s">
        <v>428</v>
      </c>
    </row>
    <row r="14" spans="1:8" x14ac:dyDescent="0.25">
      <c r="A14" t="s">
        <v>239</v>
      </c>
      <c r="B14" t="s">
        <v>214</v>
      </c>
      <c r="C14" t="s">
        <v>660</v>
      </c>
      <c r="D14" t="s">
        <v>993</v>
      </c>
      <c r="E14" t="s">
        <v>257</v>
      </c>
      <c r="F14" t="s">
        <v>333</v>
      </c>
      <c r="G14" t="s">
        <v>390</v>
      </c>
    </row>
    <row r="15" spans="1:8" x14ac:dyDescent="0.25">
      <c r="A15" t="s">
        <v>244</v>
      </c>
      <c r="B15" t="s">
        <v>850</v>
      </c>
      <c r="C15" t="s">
        <v>189</v>
      </c>
      <c r="D15" t="s">
        <v>385</v>
      </c>
      <c r="E15" t="s">
        <v>206</v>
      </c>
      <c r="F15" t="s">
        <v>2922</v>
      </c>
      <c r="G15" t="s">
        <v>409</v>
      </c>
    </row>
    <row r="16" spans="1:8" x14ac:dyDescent="0.25">
      <c r="A16" t="s">
        <v>249</v>
      </c>
      <c r="B16" t="s">
        <v>720</v>
      </c>
      <c r="C16" t="s">
        <v>1310</v>
      </c>
      <c r="D16" t="s">
        <v>337</v>
      </c>
      <c r="E16" t="s">
        <v>350</v>
      </c>
      <c r="F16" t="s">
        <v>2923</v>
      </c>
      <c r="G16" t="s">
        <v>427</v>
      </c>
    </row>
    <row r="17" spans="1:7" x14ac:dyDescent="0.25">
      <c r="A17" t="s">
        <v>254</v>
      </c>
      <c r="B17" t="s">
        <v>2759</v>
      </c>
      <c r="C17" t="s">
        <v>223</v>
      </c>
      <c r="D17" t="s">
        <v>387</v>
      </c>
      <c r="E17" t="s">
        <v>320</v>
      </c>
      <c r="F17" t="s">
        <v>1079</v>
      </c>
      <c r="G17" t="s">
        <v>1365</v>
      </c>
    </row>
    <row r="18" spans="1:7" x14ac:dyDescent="0.25">
      <c r="A18" t="s">
        <v>260</v>
      </c>
      <c r="B18" t="s">
        <v>383</v>
      </c>
      <c r="C18" t="s">
        <v>879</v>
      </c>
      <c r="D18" t="s">
        <v>245</v>
      </c>
      <c r="E18" t="s">
        <v>326</v>
      </c>
      <c r="F18" t="s">
        <v>349</v>
      </c>
      <c r="G18" t="s">
        <v>322</v>
      </c>
    </row>
    <row r="19" spans="1:7" x14ac:dyDescent="0.25">
      <c r="A19" t="s">
        <v>265</v>
      </c>
      <c r="B19" t="s">
        <v>233</v>
      </c>
      <c r="C19" t="s">
        <v>1051</v>
      </c>
      <c r="D19" t="s">
        <v>182</v>
      </c>
      <c r="E19" t="s">
        <v>194</v>
      </c>
      <c r="F19" t="s">
        <v>2902</v>
      </c>
      <c r="G19" t="s">
        <v>1174</v>
      </c>
    </row>
    <row r="20" spans="1:7" x14ac:dyDescent="0.25">
      <c r="A20" t="s">
        <v>270</v>
      </c>
      <c r="B20" t="s">
        <v>1086</v>
      </c>
      <c r="C20" t="s">
        <v>1047</v>
      </c>
      <c r="D20" t="s">
        <v>1293</v>
      </c>
      <c r="E20" t="s">
        <v>144</v>
      </c>
      <c r="F20" t="s">
        <v>1267</v>
      </c>
      <c r="G20" t="s">
        <v>2924</v>
      </c>
    </row>
    <row r="21" spans="1:7" x14ac:dyDescent="0.25">
      <c r="A21" t="s">
        <v>274</v>
      </c>
      <c r="B21" t="s">
        <v>2925</v>
      </c>
      <c r="C21" t="s">
        <v>354</v>
      </c>
      <c r="D21" t="s">
        <v>1082</v>
      </c>
      <c r="E21" t="s">
        <v>764</v>
      </c>
      <c r="F21" t="s">
        <v>1344</v>
      </c>
      <c r="G21" t="s">
        <v>2926</v>
      </c>
    </row>
    <row r="22" spans="1:7" x14ac:dyDescent="0.25">
      <c r="A22" t="s">
        <v>281</v>
      </c>
      <c r="B22" t="s">
        <v>1174</v>
      </c>
      <c r="C22" t="s">
        <v>1420</v>
      </c>
      <c r="D22" t="s">
        <v>1179</v>
      </c>
      <c r="E22" t="s">
        <v>931</v>
      </c>
      <c r="F22" t="s">
        <v>279</v>
      </c>
      <c r="G22" t="s">
        <v>356</v>
      </c>
    </row>
    <row r="23" spans="1:7" x14ac:dyDescent="0.25">
      <c r="A23" t="s">
        <v>285</v>
      </c>
      <c r="B23" t="s">
        <v>202</v>
      </c>
      <c r="C23" t="s">
        <v>993</v>
      </c>
      <c r="D23" t="s">
        <v>202</v>
      </c>
      <c r="E23" t="s">
        <v>993</v>
      </c>
      <c r="F23" t="s">
        <v>202</v>
      </c>
      <c r="G23" t="s">
        <v>202</v>
      </c>
    </row>
    <row r="24" spans="1:7" x14ac:dyDescent="0.25">
      <c r="A24" s="4" t="s">
        <v>1585</v>
      </c>
      <c r="B24" s="4" t="s">
        <v>770</v>
      </c>
      <c r="C24" s="4" t="s">
        <v>1415</v>
      </c>
      <c r="D24" s="4" t="s">
        <v>730</v>
      </c>
      <c r="E24" s="4" t="s">
        <v>278</v>
      </c>
      <c r="F24" s="4" t="s">
        <v>2923</v>
      </c>
      <c r="G24" s="4" t="s">
        <v>2927</v>
      </c>
    </row>
    <row r="26" spans="1:7" x14ac:dyDescent="0.25">
      <c r="A26" t="s">
        <v>158</v>
      </c>
    </row>
    <row r="27" spans="1:7" x14ac:dyDescent="0.25">
      <c r="A27" t="s">
        <v>2928</v>
      </c>
    </row>
    <row r="28" spans="1:7" x14ac:dyDescent="0.25">
      <c r="A28" t="s">
        <v>2906</v>
      </c>
    </row>
    <row r="29" spans="1:7" x14ac:dyDescent="0.25">
      <c r="A29" t="s">
        <v>2907</v>
      </c>
    </row>
    <row r="31" spans="1:7" x14ac:dyDescent="0.25">
      <c r="A31" t="s">
        <v>2908</v>
      </c>
    </row>
    <row r="32" spans="1:7" x14ac:dyDescent="0.25">
      <c r="A32" t="s">
        <v>2909</v>
      </c>
    </row>
    <row r="33" spans="1:1" x14ac:dyDescent="0.25">
      <c r="A33" t="s">
        <v>2910</v>
      </c>
    </row>
    <row r="34" spans="1:1" x14ac:dyDescent="0.25">
      <c r="A34" t="s">
        <v>162</v>
      </c>
    </row>
    <row r="35" spans="1:1" x14ac:dyDescent="0.25">
      <c r="A35" t="s">
        <v>2911</v>
      </c>
    </row>
    <row r="36" spans="1:1" x14ac:dyDescent="0.25">
      <c r="A36" t="s">
        <v>2912</v>
      </c>
    </row>
    <row r="37" spans="1:1" x14ac:dyDescent="0.25">
      <c r="A37" t="s">
        <v>2913</v>
      </c>
    </row>
  </sheetData>
  <pageMargins left="0.7" right="0.7" top="0.75" bottom="0.75" header="0.3" footer="0.3"/>
  <pageSetup paperSize="9"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F20"/>
  <sheetViews>
    <sheetView workbookViewId="0"/>
  </sheetViews>
  <sheetFormatPr defaultColWidth="11.42578125" defaultRowHeight="15" x14ac:dyDescent="0.25"/>
  <cols>
    <col min="1" max="1" width="20.7109375" customWidth="1"/>
    <col min="2" max="5" width="22.7109375" customWidth="1"/>
    <col min="6" max="6" width="13.140625" customWidth="1"/>
  </cols>
  <sheetData>
    <row r="1" spans="1:6" x14ac:dyDescent="0.25">
      <c r="A1" s="4" t="s">
        <v>91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2929</v>
      </c>
      <c r="B3" t="s">
        <v>901</v>
      </c>
      <c r="C3" t="s">
        <v>844</v>
      </c>
      <c r="D3" t="s">
        <v>200</v>
      </c>
      <c r="E3" t="s">
        <v>326</v>
      </c>
    </row>
    <row r="4" spans="1:6" x14ac:dyDescent="0.25">
      <c r="A4" t="s">
        <v>2930</v>
      </c>
      <c r="B4" t="s">
        <v>989</v>
      </c>
      <c r="C4" t="s">
        <v>278</v>
      </c>
      <c r="D4" t="s">
        <v>764</v>
      </c>
      <c r="E4" t="s">
        <v>278</v>
      </c>
    </row>
    <row r="5" spans="1:6" x14ac:dyDescent="0.25">
      <c r="A5" t="s">
        <v>2931</v>
      </c>
      <c r="B5" t="s">
        <v>271</v>
      </c>
      <c r="C5" t="s">
        <v>276</v>
      </c>
      <c r="D5" t="s">
        <v>185</v>
      </c>
      <c r="E5" t="s">
        <v>287</v>
      </c>
    </row>
    <row r="7" spans="1:6" x14ac:dyDescent="0.25">
      <c r="A7" t="s">
        <v>158</v>
      </c>
    </row>
    <row r="8" spans="1:6" x14ac:dyDescent="0.25">
      <c r="A8" t="s">
        <v>159</v>
      </c>
    </row>
    <row r="9" spans="1:6" x14ac:dyDescent="0.25">
      <c r="A9" t="s">
        <v>2834</v>
      </c>
    </row>
    <row r="10" spans="1:6" x14ac:dyDescent="0.25">
      <c r="A10" t="s">
        <v>2835</v>
      </c>
    </row>
    <row r="11" spans="1:6" x14ac:dyDescent="0.25">
      <c r="A11" t="s">
        <v>2836</v>
      </c>
    </row>
    <row r="12" spans="1:6" x14ac:dyDescent="0.25">
      <c r="A12" t="s">
        <v>2837</v>
      </c>
    </row>
    <row r="14" spans="1:6" x14ac:dyDescent="0.25">
      <c r="A14" t="s">
        <v>162</v>
      </c>
    </row>
    <row r="15" spans="1:6" x14ac:dyDescent="0.25">
      <c r="A15" t="s">
        <v>2911</v>
      </c>
    </row>
    <row r="16" spans="1:6" x14ac:dyDescent="0.25">
      <c r="A16" t="s">
        <v>2912</v>
      </c>
    </row>
    <row r="17" spans="1:1" x14ac:dyDescent="0.25">
      <c r="A17" t="s">
        <v>2913</v>
      </c>
    </row>
    <row r="19" spans="1:1" x14ac:dyDescent="0.25">
      <c r="A19" t="s">
        <v>165</v>
      </c>
    </row>
    <row r="20" spans="1:1" x14ac:dyDescent="0.25">
      <c r="A20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F20"/>
  <sheetViews>
    <sheetView workbookViewId="0"/>
  </sheetViews>
  <sheetFormatPr defaultColWidth="11.42578125" defaultRowHeight="15" x14ac:dyDescent="0.25"/>
  <cols>
    <col min="1" max="1" width="20.7109375" customWidth="1"/>
    <col min="2" max="5" width="22.7109375" customWidth="1"/>
    <col min="6" max="6" width="13.140625" customWidth="1"/>
  </cols>
  <sheetData>
    <row r="1" spans="1:6" x14ac:dyDescent="0.25">
      <c r="A1" s="4" t="s">
        <v>92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2929</v>
      </c>
      <c r="B3" t="s">
        <v>387</v>
      </c>
      <c r="C3" t="s">
        <v>770</v>
      </c>
      <c r="D3" t="s">
        <v>729</v>
      </c>
      <c r="E3" t="s">
        <v>1415</v>
      </c>
    </row>
    <row r="4" spans="1:6" x14ac:dyDescent="0.25">
      <c r="A4" t="s">
        <v>2930</v>
      </c>
      <c r="B4" t="s">
        <v>182</v>
      </c>
      <c r="C4" t="s">
        <v>730</v>
      </c>
      <c r="D4" t="s">
        <v>182</v>
      </c>
      <c r="E4" t="s">
        <v>278</v>
      </c>
    </row>
    <row r="5" spans="1:6" x14ac:dyDescent="0.25">
      <c r="A5" t="s">
        <v>2931</v>
      </c>
      <c r="B5" t="s">
        <v>2932</v>
      </c>
      <c r="C5" t="s">
        <v>2923</v>
      </c>
      <c r="D5" t="s">
        <v>2903</v>
      </c>
      <c r="E5" t="s">
        <v>2927</v>
      </c>
    </row>
    <row r="7" spans="1:6" x14ac:dyDescent="0.25">
      <c r="A7" t="s">
        <v>158</v>
      </c>
    </row>
    <row r="8" spans="1:6" x14ac:dyDescent="0.25">
      <c r="A8" t="s">
        <v>684</v>
      </c>
    </row>
    <row r="9" spans="1:6" x14ac:dyDescent="0.25">
      <c r="A9" t="s">
        <v>2834</v>
      </c>
    </row>
    <row r="10" spans="1:6" x14ac:dyDescent="0.25">
      <c r="A10" t="s">
        <v>2835</v>
      </c>
    </row>
    <row r="11" spans="1:6" x14ac:dyDescent="0.25">
      <c r="A11" t="s">
        <v>2836</v>
      </c>
    </row>
    <row r="12" spans="1:6" x14ac:dyDescent="0.25">
      <c r="A12" t="s">
        <v>2837</v>
      </c>
    </row>
    <row r="14" spans="1:6" x14ac:dyDescent="0.25">
      <c r="A14" t="s">
        <v>162</v>
      </c>
    </row>
    <row r="15" spans="1:6" x14ac:dyDescent="0.25">
      <c r="A15" t="s">
        <v>2911</v>
      </c>
    </row>
    <row r="16" spans="1:6" x14ac:dyDescent="0.25">
      <c r="A16" t="s">
        <v>2912</v>
      </c>
    </row>
    <row r="17" spans="1:1" x14ac:dyDescent="0.25">
      <c r="A17" t="s">
        <v>2913</v>
      </c>
    </row>
    <row r="19" spans="1:1" x14ac:dyDescent="0.25">
      <c r="A19" t="s">
        <v>165</v>
      </c>
    </row>
    <row r="20" spans="1:1" x14ac:dyDescent="0.25">
      <c r="A20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F20"/>
  <sheetViews>
    <sheetView workbookViewId="0"/>
  </sheetViews>
  <sheetFormatPr defaultColWidth="11.42578125" defaultRowHeight="15" x14ac:dyDescent="0.25"/>
  <cols>
    <col min="1" max="1" width="20.7109375" customWidth="1"/>
    <col min="2" max="5" width="22.7109375" customWidth="1"/>
    <col min="6" max="6" width="13.140625" customWidth="1"/>
  </cols>
  <sheetData>
    <row r="1" spans="1:6" x14ac:dyDescent="0.25">
      <c r="A1" s="4" t="s">
        <v>93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444</v>
      </c>
      <c r="C2" s="3" t="s">
        <v>445</v>
      </c>
      <c r="D2" s="3" t="s">
        <v>723</v>
      </c>
      <c r="E2" s="3" t="s">
        <v>724</v>
      </c>
    </row>
    <row r="3" spans="1:6" x14ac:dyDescent="0.25">
      <c r="A3" t="s">
        <v>2929</v>
      </c>
      <c r="B3" t="s">
        <v>264</v>
      </c>
      <c r="C3" t="s">
        <v>400</v>
      </c>
      <c r="D3" t="s">
        <v>183</v>
      </c>
      <c r="E3" t="s">
        <v>811</v>
      </c>
    </row>
    <row r="4" spans="1:6" x14ac:dyDescent="0.25">
      <c r="A4" t="s">
        <v>2930</v>
      </c>
      <c r="B4" t="s">
        <v>145</v>
      </c>
      <c r="C4" t="s">
        <v>946</v>
      </c>
      <c r="D4" t="s">
        <v>794</v>
      </c>
      <c r="E4" t="s">
        <v>946</v>
      </c>
    </row>
    <row r="5" spans="1:6" x14ac:dyDescent="0.25">
      <c r="A5" t="s">
        <v>2931</v>
      </c>
      <c r="B5" t="s">
        <v>2923</v>
      </c>
      <c r="C5" t="s">
        <v>1385</v>
      </c>
      <c r="D5" t="s">
        <v>2933</v>
      </c>
      <c r="E5" t="s">
        <v>266</v>
      </c>
    </row>
    <row r="7" spans="1:6" x14ac:dyDescent="0.25">
      <c r="A7" t="s">
        <v>158</v>
      </c>
    </row>
    <row r="8" spans="1:6" x14ac:dyDescent="0.25">
      <c r="A8" t="s">
        <v>693</v>
      </c>
    </row>
    <row r="9" spans="1:6" x14ac:dyDescent="0.25">
      <c r="A9" t="s">
        <v>2834</v>
      </c>
    </row>
    <row r="10" spans="1:6" x14ac:dyDescent="0.25">
      <c r="A10" t="s">
        <v>2835</v>
      </c>
    </row>
    <row r="11" spans="1:6" x14ac:dyDescent="0.25">
      <c r="A11" t="s">
        <v>2836</v>
      </c>
    </row>
    <row r="12" spans="1:6" x14ac:dyDescent="0.25">
      <c r="A12" t="s">
        <v>2837</v>
      </c>
    </row>
    <row r="14" spans="1:6" x14ac:dyDescent="0.25">
      <c r="A14" t="s">
        <v>162</v>
      </c>
    </row>
    <row r="15" spans="1:6" x14ac:dyDescent="0.25">
      <c r="A15" t="s">
        <v>2911</v>
      </c>
    </row>
    <row r="16" spans="1:6" x14ac:dyDescent="0.25">
      <c r="A16" t="s">
        <v>2912</v>
      </c>
    </row>
    <row r="17" spans="1:1" x14ac:dyDescent="0.25">
      <c r="A17" t="s">
        <v>2913</v>
      </c>
    </row>
    <row r="19" spans="1:1" x14ac:dyDescent="0.25">
      <c r="A19" t="s">
        <v>165</v>
      </c>
    </row>
    <row r="20" spans="1:1" x14ac:dyDescent="0.25">
      <c r="A20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/>
  </sheetViews>
  <sheetFormatPr defaultColWidth="11.42578125" defaultRowHeight="15" x14ac:dyDescent="0.25"/>
  <cols>
    <col min="1" max="1" width="43.7109375" customWidth="1"/>
    <col min="2" max="3" width="45.7109375" customWidth="1"/>
    <col min="4" max="4" width="13.140625" customWidth="1"/>
  </cols>
  <sheetData>
    <row r="1" spans="1:4" x14ac:dyDescent="0.25">
      <c r="A1" s="4" t="s">
        <v>17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132</v>
      </c>
      <c r="C2" s="3" t="s">
        <v>133</v>
      </c>
    </row>
    <row r="3" spans="1:4" x14ac:dyDescent="0.25">
      <c r="A3" t="s">
        <v>671</v>
      </c>
      <c r="B3" t="s">
        <v>131</v>
      </c>
      <c r="C3" t="s">
        <v>131</v>
      </c>
    </row>
    <row r="4" spans="1:4" x14ac:dyDescent="0.25">
      <c r="A4" t="s">
        <v>147</v>
      </c>
      <c r="B4" t="s">
        <v>148</v>
      </c>
      <c r="C4" t="s">
        <v>149</v>
      </c>
    </row>
    <row r="5" spans="1:4" x14ac:dyDescent="0.25">
      <c r="A5" t="s">
        <v>151</v>
      </c>
      <c r="B5" t="s">
        <v>152</v>
      </c>
      <c r="C5" t="s">
        <v>149</v>
      </c>
    </row>
    <row r="6" spans="1:4" x14ac:dyDescent="0.25">
      <c r="A6" t="s">
        <v>154</v>
      </c>
      <c r="B6" t="s">
        <v>155</v>
      </c>
      <c r="C6" t="s">
        <v>156</v>
      </c>
    </row>
    <row r="7" spans="1:4" x14ac:dyDescent="0.25">
      <c r="A7" t="s">
        <v>672</v>
      </c>
      <c r="B7" t="s">
        <v>131</v>
      </c>
      <c r="C7" t="s">
        <v>131</v>
      </c>
    </row>
    <row r="8" spans="1:4" x14ac:dyDescent="0.25">
      <c r="A8" t="s">
        <v>147</v>
      </c>
      <c r="B8" t="s">
        <v>660</v>
      </c>
      <c r="C8" t="s">
        <v>188</v>
      </c>
    </row>
    <row r="9" spans="1:4" x14ac:dyDescent="0.25">
      <c r="A9" t="s">
        <v>151</v>
      </c>
      <c r="B9" t="s">
        <v>673</v>
      </c>
      <c r="C9" t="s">
        <v>188</v>
      </c>
    </row>
    <row r="10" spans="1:4" x14ac:dyDescent="0.25">
      <c r="A10" t="s">
        <v>154</v>
      </c>
      <c r="B10" t="s">
        <v>660</v>
      </c>
      <c r="C10" t="s">
        <v>224</v>
      </c>
    </row>
    <row r="11" spans="1:4" x14ac:dyDescent="0.25">
      <c r="A11" t="s">
        <v>661</v>
      </c>
      <c r="B11" t="s">
        <v>131</v>
      </c>
      <c r="C11" t="s">
        <v>131</v>
      </c>
    </row>
    <row r="12" spans="1:4" x14ac:dyDescent="0.25">
      <c r="A12" t="s">
        <v>147</v>
      </c>
      <c r="B12" t="s">
        <v>251</v>
      </c>
      <c r="C12" t="s">
        <v>273</v>
      </c>
    </row>
    <row r="13" spans="1:4" x14ac:dyDescent="0.25">
      <c r="A13" t="s">
        <v>151</v>
      </c>
      <c r="B13" t="s">
        <v>224</v>
      </c>
      <c r="C13" t="s">
        <v>224</v>
      </c>
    </row>
    <row r="14" spans="1:4" x14ac:dyDescent="0.25">
      <c r="A14" t="s">
        <v>154</v>
      </c>
      <c r="B14" t="s">
        <v>240</v>
      </c>
      <c r="C14" t="s">
        <v>240</v>
      </c>
    </row>
    <row r="15" spans="1:4" x14ac:dyDescent="0.25">
      <c r="A15" t="s">
        <v>674</v>
      </c>
      <c r="B15" t="s">
        <v>131</v>
      </c>
      <c r="C15" t="s">
        <v>131</v>
      </c>
    </row>
    <row r="16" spans="1:4" x14ac:dyDescent="0.25">
      <c r="A16" t="s">
        <v>147</v>
      </c>
      <c r="B16" t="s">
        <v>675</v>
      </c>
      <c r="C16" t="s">
        <v>676</v>
      </c>
    </row>
    <row r="17" spans="1:3" x14ac:dyDescent="0.25">
      <c r="A17" t="s">
        <v>151</v>
      </c>
      <c r="B17" t="s">
        <v>677</v>
      </c>
      <c r="C17" t="s">
        <v>678</v>
      </c>
    </row>
    <row r="18" spans="1:3" x14ac:dyDescent="0.25">
      <c r="A18" t="s">
        <v>154</v>
      </c>
      <c r="B18" t="s">
        <v>663</v>
      </c>
      <c r="C18" t="s">
        <v>664</v>
      </c>
    </row>
    <row r="20" spans="1:3" x14ac:dyDescent="0.25">
      <c r="A20" t="s">
        <v>158</v>
      </c>
    </row>
    <row r="21" spans="1:3" x14ac:dyDescent="0.25">
      <c r="A21" t="s">
        <v>159</v>
      </c>
    </row>
    <row r="22" spans="1:3" x14ac:dyDescent="0.25">
      <c r="A22" t="s">
        <v>665</v>
      </c>
    </row>
    <row r="23" spans="1:3" x14ac:dyDescent="0.25">
      <c r="A23" t="s">
        <v>666</v>
      </c>
    </row>
    <row r="24" spans="1:3" x14ac:dyDescent="0.25">
      <c r="A24" t="s">
        <v>667</v>
      </c>
    </row>
    <row r="26" spans="1:3" x14ac:dyDescent="0.25">
      <c r="A26" t="s">
        <v>162</v>
      </c>
    </row>
    <row r="27" spans="1:3" x14ac:dyDescent="0.25">
      <c r="A27" t="s">
        <v>302</v>
      </c>
    </row>
    <row r="28" spans="1:3" x14ac:dyDescent="0.25">
      <c r="A28" t="s">
        <v>668</v>
      </c>
    </row>
    <row r="29" spans="1:3" x14ac:dyDescent="0.25">
      <c r="A29" t="s">
        <v>669</v>
      </c>
    </row>
    <row r="30" spans="1:3" x14ac:dyDescent="0.25">
      <c r="A30" t="s">
        <v>670</v>
      </c>
    </row>
    <row r="32" spans="1:3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679</v>
      </c>
    </row>
  </sheetData>
  <pageMargins left="0.7" right="0.7" top="0.75" bottom="0.75" header="0.3" footer="0.3"/>
  <pageSetup paperSize="9"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F23"/>
  <sheetViews>
    <sheetView workbookViewId="0"/>
  </sheetViews>
  <sheetFormatPr defaultColWidth="11.42578125" defaultRowHeight="15" x14ac:dyDescent="0.25"/>
  <cols>
    <col min="1" max="1" width="36.7109375" customWidth="1"/>
    <col min="2" max="5" width="22.7109375" customWidth="1"/>
    <col min="6" max="6" width="13.140625" customWidth="1"/>
  </cols>
  <sheetData>
    <row r="1" spans="1:6" x14ac:dyDescent="0.25">
      <c r="A1" s="4" t="s">
        <v>94</v>
      </c>
      <c r="F1" s="1" t="str">
        <f>HYPERLINK("#'INDEX'!A1", "Back to INDEX")</f>
        <v>Back to INDEX</v>
      </c>
    </row>
    <row r="2" spans="1:6" ht="25.5" x14ac:dyDescent="0.25">
      <c r="A2" s="3" t="s">
        <v>131</v>
      </c>
      <c r="B2" s="3" t="s">
        <v>2934</v>
      </c>
      <c r="C2" s="3" t="s">
        <v>2935</v>
      </c>
      <c r="D2" s="3" t="s">
        <v>2936</v>
      </c>
      <c r="E2" s="3" t="s">
        <v>2937</v>
      </c>
    </row>
    <row r="3" spans="1:6" x14ac:dyDescent="0.25">
      <c r="A3" t="s">
        <v>714</v>
      </c>
      <c r="B3" t="s">
        <v>1364</v>
      </c>
      <c r="C3" t="s">
        <v>1047</v>
      </c>
      <c r="D3" t="s">
        <v>420</v>
      </c>
      <c r="E3" t="s">
        <v>351</v>
      </c>
    </row>
    <row r="4" spans="1:6" x14ac:dyDescent="0.25">
      <c r="A4" t="s">
        <v>659</v>
      </c>
      <c r="B4" t="s">
        <v>402</v>
      </c>
      <c r="C4" t="s">
        <v>318</v>
      </c>
      <c r="D4" t="s">
        <v>137</v>
      </c>
      <c r="E4" t="s">
        <v>392</v>
      </c>
    </row>
    <row r="5" spans="1:6" x14ac:dyDescent="0.25">
      <c r="A5" t="s">
        <v>715</v>
      </c>
      <c r="B5" t="s">
        <v>2938</v>
      </c>
      <c r="C5" t="s">
        <v>2939</v>
      </c>
      <c r="D5" t="s">
        <v>366</v>
      </c>
      <c r="E5" t="s">
        <v>388</v>
      </c>
    </row>
    <row r="6" spans="1:6" x14ac:dyDescent="0.25">
      <c r="A6" t="s">
        <v>717</v>
      </c>
      <c r="B6" t="s">
        <v>2940</v>
      </c>
      <c r="C6" t="s">
        <v>2941</v>
      </c>
      <c r="D6" t="s">
        <v>2942</v>
      </c>
      <c r="E6" t="s">
        <v>2943</v>
      </c>
    </row>
    <row r="8" spans="1:6" x14ac:dyDescent="0.25">
      <c r="A8" t="s">
        <v>158</v>
      </c>
    </row>
    <row r="9" spans="1:6" x14ac:dyDescent="0.25">
      <c r="A9" t="s">
        <v>159</v>
      </c>
    </row>
    <row r="10" spans="1:6" x14ac:dyDescent="0.25">
      <c r="A10" t="s">
        <v>2944</v>
      </c>
    </row>
    <row r="11" spans="1:6" x14ac:dyDescent="0.25">
      <c r="A11" t="s">
        <v>2945</v>
      </c>
    </row>
    <row r="12" spans="1:6" x14ac:dyDescent="0.25">
      <c r="A12" t="s">
        <v>665</v>
      </c>
    </row>
    <row r="13" spans="1:6" x14ac:dyDescent="0.25">
      <c r="A13" t="s">
        <v>666</v>
      </c>
    </row>
    <row r="14" spans="1:6" x14ac:dyDescent="0.25">
      <c r="A14" t="s">
        <v>667</v>
      </c>
    </row>
    <row r="16" spans="1:6" x14ac:dyDescent="0.25">
      <c r="A16" t="s">
        <v>162</v>
      </c>
    </row>
    <row r="17" spans="1:1" x14ac:dyDescent="0.25">
      <c r="A17" t="s">
        <v>302</v>
      </c>
    </row>
    <row r="18" spans="1:1" x14ac:dyDescent="0.25">
      <c r="A18" t="s">
        <v>668</v>
      </c>
    </row>
    <row r="19" spans="1:1" x14ac:dyDescent="0.25">
      <c r="A19" t="s">
        <v>669</v>
      </c>
    </row>
    <row r="20" spans="1:1" x14ac:dyDescent="0.25">
      <c r="A20" t="s">
        <v>670</v>
      </c>
    </row>
    <row r="22" spans="1:1" x14ac:dyDescent="0.25">
      <c r="A22" t="s">
        <v>165</v>
      </c>
    </row>
    <row r="23" spans="1:1" x14ac:dyDescent="0.25">
      <c r="A23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7"/>
  <sheetViews>
    <sheetView workbookViewId="0"/>
  </sheetViews>
  <sheetFormatPr defaultColWidth="11.42578125" defaultRowHeight="15" x14ac:dyDescent="0.25"/>
  <cols>
    <col min="1" max="1" width="36.7109375" customWidth="1"/>
    <col min="2" max="4" width="30.7109375" customWidth="1"/>
    <col min="5" max="5" width="13.140625" customWidth="1"/>
  </cols>
  <sheetData>
    <row r="1" spans="1:5" x14ac:dyDescent="0.25">
      <c r="A1" s="4" t="s">
        <v>96</v>
      </c>
      <c r="E1" s="1" t="str">
        <f>HYPERLINK("#'INDEX'!A1", "Back to INDEX")</f>
        <v>Back to INDEX</v>
      </c>
    </row>
    <row r="2" spans="1:5" x14ac:dyDescent="0.25">
      <c r="A2" s="3" t="s">
        <v>131</v>
      </c>
      <c r="B2" s="3" t="s">
        <v>2946</v>
      </c>
      <c r="C2" s="3" t="s">
        <v>2947</v>
      </c>
      <c r="D2" s="3" t="s">
        <v>1585</v>
      </c>
    </row>
    <row r="3" spans="1:5" x14ac:dyDescent="0.25">
      <c r="A3" t="s">
        <v>134</v>
      </c>
      <c r="B3" t="s">
        <v>2948</v>
      </c>
      <c r="C3" t="s">
        <v>2949</v>
      </c>
      <c r="D3" t="s">
        <v>2950</v>
      </c>
    </row>
    <row r="4" spans="1:5" x14ac:dyDescent="0.25">
      <c r="A4" t="s">
        <v>2951</v>
      </c>
      <c r="B4" t="s">
        <v>2952</v>
      </c>
      <c r="C4" t="s">
        <v>2953</v>
      </c>
      <c r="D4" t="s">
        <v>2954</v>
      </c>
    </row>
    <row r="5" spans="1:5" x14ac:dyDescent="0.25">
      <c r="A5" t="s">
        <v>2955</v>
      </c>
      <c r="B5" t="s">
        <v>2956</v>
      </c>
      <c r="C5" t="s">
        <v>2957</v>
      </c>
      <c r="D5" t="s">
        <v>2958</v>
      </c>
    </row>
    <row r="6" spans="1:5" x14ac:dyDescent="0.25">
      <c r="A6" t="s">
        <v>2959</v>
      </c>
      <c r="B6" t="s">
        <v>2960</v>
      </c>
      <c r="C6" t="s">
        <v>2961</v>
      </c>
      <c r="D6" t="s">
        <v>2962</v>
      </c>
    </row>
    <row r="7" spans="1:5" x14ac:dyDescent="0.25">
      <c r="A7" t="s">
        <v>2963</v>
      </c>
      <c r="B7" t="s">
        <v>2964</v>
      </c>
      <c r="C7" t="s">
        <v>2965</v>
      </c>
      <c r="D7" t="s">
        <v>2966</v>
      </c>
    </row>
  </sheetData>
  <pageMargins left="0.7" right="0.7" top="0.75" bottom="0.75" header="0.3" footer="0.3"/>
  <pageSetup paperSize="9"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F44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98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2971</v>
      </c>
      <c r="B3" t="s">
        <v>2972</v>
      </c>
      <c r="C3" t="s">
        <v>2973</v>
      </c>
      <c r="D3" t="s">
        <v>2974</v>
      </c>
      <c r="E3" t="s">
        <v>2755</v>
      </c>
    </row>
    <row r="4" spans="1:6" x14ac:dyDescent="0.25">
      <c r="A4" t="s">
        <v>2975</v>
      </c>
      <c r="B4" t="s">
        <v>2976</v>
      </c>
      <c r="C4" t="s">
        <v>2977</v>
      </c>
      <c r="D4" t="s">
        <v>2978</v>
      </c>
      <c r="E4" t="s">
        <v>2979</v>
      </c>
    </row>
    <row r="5" spans="1:6" x14ac:dyDescent="0.25">
      <c r="A5" t="s">
        <v>2980</v>
      </c>
      <c r="B5" t="s">
        <v>2981</v>
      </c>
      <c r="C5" t="s">
        <v>2982</v>
      </c>
      <c r="D5" t="s">
        <v>2983</v>
      </c>
      <c r="E5" t="s">
        <v>2984</v>
      </c>
    </row>
    <row r="6" spans="1:6" x14ac:dyDescent="0.25">
      <c r="A6" t="s">
        <v>2985</v>
      </c>
      <c r="B6" t="s">
        <v>2986</v>
      </c>
      <c r="C6" t="s">
        <v>2987</v>
      </c>
      <c r="D6" t="s">
        <v>2988</v>
      </c>
      <c r="E6" t="s">
        <v>1183</v>
      </c>
    </row>
    <row r="7" spans="1:6" x14ac:dyDescent="0.25">
      <c r="A7" t="s">
        <v>2989</v>
      </c>
      <c r="B7" t="s">
        <v>2990</v>
      </c>
      <c r="C7" t="s">
        <v>2991</v>
      </c>
      <c r="D7" t="s">
        <v>2992</v>
      </c>
      <c r="E7" t="s">
        <v>1476</v>
      </c>
    </row>
    <row r="8" spans="1:6" x14ac:dyDescent="0.25">
      <c r="A8" t="s">
        <v>2993</v>
      </c>
      <c r="B8" t="s">
        <v>2994</v>
      </c>
      <c r="C8" t="s">
        <v>2995</v>
      </c>
      <c r="D8" t="s">
        <v>2996</v>
      </c>
      <c r="E8" t="s">
        <v>2997</v>
      </c>
    </row>
    <row r="9" spans="1:6" x14ac:dyDescent="0.25">
      <c r="A9" t="s">
        <v>2998</v>
      </c>
      <c r="B9" t="s">
        <v>2999</v>
      </c>
      <c r="C9" t="s">
        <v>3000</v>
      </c>
      <c r="D9" t="s">
        <v>3001</v>
      </c>
      <c r="E9" t="s">
        <v>1410</v>
      </c>
    </row>
    <row r="10" spans="1:6" x14ac:dyDescent="0.25">
      <c r="A10" t="s">
        <v>3002</v>
      </c>
      <c r="B10" t="s">
        <v>3003</v>
      </c>
      <c r="C10" t="s">
        <v>3004</v>
      </c>
      <c r="D10" t="s">
        <v>3005</v>
      </c>
      <c r="E10" t="s">
        <v>1595</v>
      </c>
    </row>
    <row r="11" spans="1:6" x14ac:dyDescent="0.25">
      <c r="A11" t="s">
        <v>3006</v>
      </c>
      <c r="B11" t="s">
        <v>3007</v>
      </c>
      <c r="C11" t="s">
        <v>3008</v>
      </c>
      <c r="D11" t="s">
        <v>3009</v>
      </c>
      <c r="E11" t="s">
        <v>1148</v>
      </c>
    </row>
    <row r="12" spans="1:6" x14ac:dyDescent="0.25">
      <c r="A12" t="s">
        <v>3010</v>
      </c>
      <c r="B12" t="s">
        <v>3011</v>
      </c>
      <c r="C12" t="s">
        <v>3012</v>
      </c>
      <c r="D12" t="s">
        <v>3013</v>
      </c>
      <c r="E12" t="s">
        <v>3014</v>
      </c>
    </row>
    <row r="13" spans="1:6" x14ac:dyDescent="0.25">
      <c r="A13" t="s">
        <v>3015</v>
      </c>
      <c r="B13" t="s">
        <v>3016</v>
      </c>
      <c r="C13" t="s">
        <v>3017</v>
      </c>
      <c r="D13" t="s">
        <v>3018</v>
      </c>
      <c r="E13" t="s">
        <v>1476</v>
      </c>
    </row>
    <row r="14" spans="1:6" x14ac:dyDescent="0.25">
      <c r="A14" t="s">
        <v>3019</v>
      </c>
      <c r="B14" t="s">
        <v>3020</v>
      </c>
      <c r="C14" t="s">
        <v>3021</v>
      </c>
      <c r="D14" t="s">
        <v>3022</v>
      </c>
      <c r="E14" t="s">
        <v>1336</v>
      </c>
    </row>
    <row r="15" spans="1:6" x14ac:dyDescent="0.25">
      <c r="A15" t="s">
        <v>3023</v>
      </c>
      <c r="B15" t="s">
        <v>3024</v>
      </c>
      <c r="C15" t="s">
        <v>3025</v>
      </c>
      <c r="D15" t="s">
        <v>3026</v>
      </c>
      <c r="E15" t="s">
        <v>3027</v>
      </c>
    </row>
    <row r="16" spans="1:6" x14ac:dyDescent="0.25">
      <c r="A16" t="s">
        <v>3028</v>
      </c>
      <c r="B16" t="s">
        <v>3029</v>
      </c>
      <c r="C16" t="s">
        <v>3030</v>
      </c>
      <c r="D16" t="s">
        <v>3031</v>
      </c>
      <c r="E16" t="s">
        <v>1138</v>
      </c>
    </row>
    <row r="17" spans="1:5" x14ac:dyDescent="0.25">
      <c r="A17" t="s">
        <v>3032</v>
      </c>
      <c r="B17" t="s">
        <v>3033</v>
      </c>
      <c r="C17" t="s">
        <v>3034</v>
      </c>
      <c r="D17" t="s">
        <v>3035</v>
      </c>
      <c r="E17" t="s">
        <v>3036</v>
      </c>
    </row>
    <row r="18" spans="1:5" x14ac:dyDescent="0.25">
      <c r="A18" t="s">
        <v>3037</v>
      </c>
      <c r="B18" t="s">
        <v>3038</v>
      </c>
      <c r="C18" t="s">
        <v>3039</v>
      </c>
      <c r="D18" t="s">
        <v>3040</v>
      </c>
      <c r="E18" t="s">
        <v>3041</v>
      </c>
    </row>
    <row r="19" spans="1:5" x14ac:dyDescent="0.25">
      <c r="A19" t="s">
        <v>3042</v>
      </c>
      <c r="B19" t="s">
        <v>3043</v>
      </c>
      <c r="C19" t="s">
        <v>3044</v>
      </c>
      <c r="D19" t="s">
        <v>3045</v>
      </c>
      <c r="E19" t="s">
        <v>1333</v>
      </c>
    </row>
    <row r="20" spans="1:5" x14ac:dyDescent="0.25">
      <c r="A20" t="s">
        <v>3046</v>
      </c>
      <c r="B20" t="s">
        <v>3047</v>
      </c>
      <c r="C20" t="s">
        <v>3048</v>
      </c>
      <c r="D20" t="s">
        <v>3049</v>
      </c>
      <c r="E20" t="s">
        <v>3050</v>
      </c>
    </row>
    <row r="21" spans="1:5" x14ac:dyDescent="0.25">
      <c r="A21" t="s">
        <v>3051</v>
      </c>
      <c r="B21" t="s">
        <v>3052</v>
      </c>
      <c r="C21" t="s">
        <v>3053</v>
      </c>
      <c r="D21" t="s">
        <v>3054</v>
      </c>
      <c r="E21" t="s">
        <v>3055</v>
      </c>
    </row>
    <row r="22" spans="1:5" x14ac:dyDescent="0.25">
      <c r="A22" t="s">
        <v>3056</v>
      </c>
      <c r="B22" t="s">
        <v>3012</v>
      </c>
      <c r="C22" t="s">
        <v>3057</v>
      </c>
      <c r="D22" t="s">
        <v>3058</v>
      </c>
      <c r="E22" t="s">
        <v>3059</v>
      </c>
    </row>
    <row r="23" spans="1:5" x14ac:dyDescent="0.25">
      <c r="A23" t="s">
        <v>3060</v>
      </c>
      <c r="B23" t="s">
        <v>3061</v>
      </c>
      <c r="C23" t="s">
        <v>3062</v>
      </c>
      <c r="D23" t="s">
        <v>3063</v>
      </c>
      <c r="E23" t="s">
        <v>1391</v>
      </c>
    </row>
    <row r="24" spans="1:5" x14ac:dyDescent="0.25">
      <c r="A24" t="s">
        <v>3064</v>
      </c>
      <c r="B24" t="s">
        <v>3065</v>
      </c>
      <c r="C24" t="s">
        <v>3066</v>
      </c>
      <c r="D24" t="s">
        <v>3067</v>
      </c>
      <c r="E24" t="s">
        <v>1003</v>
      </c>
    </row>
    <row r="25" spans="1:5" x14ac:dyDescent="0.25">
      <c r="A25" t="s">
        <v>3068</v>
      </c>
      <c r="B25" t="s">
        <v>3069</v>
      </c>
      <c r="C25" t="s">
        <v>3070</v>
      </c>
      <c r="D25" t="s">
        <v>3071</v>
      </c>
      <c r="E25" t="s">
        <v>3072</v>
      </c>
    </row>
    <row r="26" spans="1:5" x14ac:dyDescent="0.25">
      <c r="A26" t="s">
        <v>3073</v>
      </c>
      <c r="B26" t="s">
        <v>3074</v>
      </c>
      <c r="C26" t="s">
        <v>3075</v>
      </c>
      <c r="D26" t="s">
        <v>3076</v>
      </c>
      <c r="E26" t="s">
        <v>2751</v>
      </c>
    </row>
    <row r="27" spans="1:5" x14ac:dyDescent="0.25">
      <c r="A27" t="s">
        <v>3077</v>
      </c>
      <c r="B27" t="s">
        <v>3078</v>
      </c>
      <c r="C27" t="s">
        <v>3079</v>
      </c>
      <c r="D27" t="s">
        <v>3080</v>
      </c>
      <c r="E27" t="s">
        <v>3081</v>
      </c>
    </row>
    <row r="28" spans="1:5" x14ac:dyDescent="0.25">
      <c r="A28" t="s">
        <v>3082</v>
      </c>
      <c r="B28" t="s">
        <v>3083</v>
      </c>
      <c r="C28" t="s">
        <v>3084</v>
      </c>
      <c r="D28" t="s">
        <v>3085</v>
      </c>
      <c r="E28" t="s">
        <v>1167</v>
      </c>
    </row>
    <row r="29" spans="1:5" x14ac:dyDescent="0.25">
      <c r="A29" t="s">
        <v>3086</v>
      </c>
      <c r="B29" t="s">
        <v>3087</v>
      </c>
      <c r="C29" t="s">
        <v>3088</v>
      </c>
      <c r="D29" t="s">
        <v>3089</v>
      </c>
      <c r="E29" t="s">
        <v>1352</v>
      </c>
    </row>
    <row r="30" spans="1:5" x14ac:dyDescent="0.25">
      <c r="A30" t="s">
        <v>3090</v>
      </c>
      <c r="B30" t="s">
        <v>3003</v>
      </c>
      <c r="C30" t="s">
        <v>3091</v>
      </c>
      <c r="D30" t="s">
        <v>3092</v>
      </c>
      <c r="E30" t="s">
        <v>3027</v>
      </c>
    </row>
    <row r="31" spans="1:5" x14ac:dyDescent="0.25">
      <c r="A31" t="s">
        <v>3093</v>
      </c>
      <c r="B31" t="s">
        <v>3094</v>
      </c>
      <c r="C31" t="s">
        <v>3095</v>
      </c>
      <c r="D31" t="s">
        <v>3096</v>
      </c>
      <c r="E31" t="s">
        <v>1117</v>
      </c>
    </row>
    <row r="32" spans="1:5" x14ac:dyDescent="0.25">
      <c r="A32" t="s">
        <v>3097</v>
      </c>
      <c r="B32" t="s">
        <v>3098</v>
      </c>
      <c r="C32" t="s">
        <v>3099</v>
      </c>
      <c r="D32" t="s">
        <v>3100</v>
      </c>
      <c r="E32" t="s">
        <v>3101</v>
      </c>
    </row>
    <row r="33" spans="1:5" x14ac:dyDescent="0.25">
      <c r="A33" t="s">
        <v>3102</v>
      </c>
      <c r="B33" t="s">
        <v>3103</v>
      </c>
      <c r="C33" t="s">
        <v>3104</v>
      </c>
      <c r="D33" t="s">
        <v>3105</v>
      </c>
      <c r="E33" t="s">
        <v>1191</v>
      </c>
    </row>
    <row r="34" spans="1:5" x14ac:dyDescent="0.25">
      <c r="A34" t="s">
        <v>3106</v>
      </c>
      <c r="B34" t="s">
        <v>3107</v>
      </c>
      <c r="C34" t="s">
        <v>3108</v>
      </c>
      <c r="D34" t="s">
        <v>3109</v>
      </c>
      <c r="E34" t="s">
        <v>3081</v>
      </c>
    </row>
    <row r="35" spans="1:5" x14ac:dyDescent="0.25">
      <c r="A35" t="s">
        <v>3110</v>
      </c>
      <c r="B35" t="s">
        <v>3111</v>
      </c>
      <c r="C35" t="s">
        <v>3112</v>
      </c>
      <c r="D35" t="s">
        <v>3113</v>
      </c>
      <c r="E35" t="s">
        <v>2757</v>
      </c>
    </row>
    <row r="36" spans="1:5" x14ac:dyDescent="0.25">
      <c r="A36" t="s">
        <v>3114</v>
      </c>
      <c r="B36" t="s">
        <v>3115</v>
      </c>
      <c r="C36" t="s">
        <v>3116</v>
      </c>
      <c r="D36" t="s">
        <v>3117</v>
      </c>
      <c r="E36" t="s">
        <v>1196</v>
      </c>
    </row>
    <row r="37" spans="1:5" x14ac:dyDescent="0.25">
      <c r="A37" t="s">
        <v>3118</v>
      </c>
      <c r="B37" t="s">
        <v>3119</v>
      </c>
      <c r="C37" t="s">
        <v>3120</v>
      </c>
      <c r="D37" t="s">
        <v>3121</v>
      </c>
      <c r="E37" t="s">
        <v>275</v>
      </c>
    </row>
    <row r="38" spans="1:5" x14ac:dyDescent="0.25">
      <c r="A38" t="s">
        <v>3122</v>
      </c>
      <c r="B38" t="s">
        <v>3123</v>
      </c>
      <c r="C38" t="s">
        <v>3124</v>
      </c>
      <c r="D38" t="s">
        <v>3125</v>
      </c>
      <c r="E38" t="s">
        <v>3126</v>
      </c>
    </row>
    <row r="39" spans="1:5" x14ac:dyDescent="0.25">
      <c r="A39" t="s">
        <v>3127</v>
      </c>
      <c r="B39" t="s">
        <v>3128</v>
      </c>
      <c r="C39" t="s">
        <v>3129</v>
      </c>
      <c r="D39" t="s">
        <v>3130</v>
      </c>
      <c r="E39" t="s">
        <v>2744</v>
      </c>
    </row>
    <row r="40" spans="1:5" x14ac:dyDescent="0.25">
      <c r="A40" t="s">
        <v>3131</v>
      </c>
      <c r="B40" t="s">
        <v>3132</v>
      </c>
      <c r="C40" t="s">
        <v>3133</v>
      </c>
      <c r="D40" t="s">
        <v>3134</v>
      </c>
      <c r="E40" t="s">
        <v>1233</v>
      </c>
    </row>
    <row r="41" spans="1:5" x14ac:dyDescent="0.25">
      <c r="A41" t="s">
        <v>3135</v>
      </c>
      <c r="B41" t="s">
        <v>3136</v>
      </c>
      <c r="C41" t="s">
        <v>3137</v>
      </c>
      <c r="D41" t="s">
        <v>3138</v>
      </c>
      <c r="E41" t="s">
        <v>1192</v>
      </c>
    </row>
    <row r="42" spans="1:5" x14ac:dyDescent="0.25">
      <c r="A42" t="s">
        <v>3139</v>
      </c>
      <c r="B42" t="s">
        <v>3020</v>
      </c>
      <c r="C42" t="s">
        <v>3140</v>
      </c>
      <c r="D42" t="s">
        <v>3141</v>
      </c>
      <c r="E42" t="s">
        <v>1534</v>
      </c>
    </row>
    <row r="43" spans="1:5" x14ac:dyDescent="0.25">
      <c r="A43" t="s">
        <v>3142</v>
      </c>
      <c r="B43" t="s">
        <v>3143</v>
      </c>
      <c r="C43" t="s">
        <v>3144</v>
      </c>
      <c r="D43" t="s">
        <v>3145</v>
      </c>
      <c r="E43" t="s">
        <v>1541</v>
      </c>
    </row>
    <row r="44" spans="1:5" x14ac:dyDescent="0.25">
      <c r="A44" s="4" t="s">
        <v>567</v>
      </c>
      <c r="B44" s="4" t="s">
        <v>2952</v>
      </c>
      <c r="C44" s="4" t="s">
        <v>2956</v>
      </c>
      <c r="D44" s="4" t="s">
        <v>2960</v>
      </c>
      <c r="E44" s="4" t="s">
        <v>2984</v>
      </c>
    </row>
  </sheetData>
  <pageMargins left="0.7" right="0.7" top="0.75" bottom="0.75" header="0.3" footer="0.3"/>
  <pageSetup paperSize="9"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F66"/>
  <sheetViews>
    <sheetView workbookViewId="0"/>
  </sheetViews>
  <sheetFormatPr defaultColWidth="11.42578125" defaultRowHeight="15" x14ac:dyDescent="0.25"/>
  <cols>
    <col min="1" max="1" width="50.7109375" customWidth="1"/>
    <col min="2" max="5" width="22.7109375" customWidth="1"/>
    <col min="6" max="6" width="13.140625" customWidth="1"/>
  </cols>
  <sheetData>
    <row r="1" spans="1:6" x14ac:dyDescent="0.25">
      <c r="A1" s="4" t="s">
        <v>100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3146</v>
      </c>
      <c r="B3" t="s">
        <v>3147</v>
      </c>
      <c r="C3" t="s">
        <v>3147</v>
      </c>
      <c r="D3" t="s">
        <v>3148</v>
      </c>
      <c r="E3" t="s">
        <v>3149</v>
      </c>
    </row>
    <row r="4" spans="1:6" x14ac:dyDescent="0.25">
      <c r="A4" t="s">
        <v>3150</v>
      </c>
      <c r="B4" t="s">
        <v>3151</v>
      </c>
      <c r="C4" t="s">
        <v>3152</v>
      </c>
      <c r="D4" t="s">
        <v>3153</v>
      </c>
      <c r="E4" t="s">
        <v>1467</v>
      </c>
    </row>
    <row r="5" spans="1:6" x14ac:dyDescent="0.25">
      <c r="A5" t="s">
        <v>3154</v>
      </c>
      <c r="B5" t="s">
        <v>3155</v>
      </c>
      <c r="C5" t="s">
        <v>3156</v>
      </c>
      <c r="D5" t="s">
        <v>150</v>
      </c>
      <c r="E5" t="s">
        <v>1370</v>
      </c>
    </row>
    <row r="6" spans="1:6" x14ac:dyDescent="0.25">
      <c r="A6" t="s">
        <v>3157</v>
      </c>
      <c r="B6" t="s">
        <v>3158</v>
      </c>
      <c r="C6" t="s">
        <v>3159</v>
      </c>
      <c r="D6" t="s">
        <v>3148</v>
      </c>
      <c r="E6" t="s">
        <v>3160</v>
      </c>
    </row>
    <row r="7" spans="1:6" x14ac:dyDescent="0.25">
      <c r="A7" t="s">
        <v>3161</v>
      </c>
      <c r="B7" t="s">
        <v>3158</v>
      </c>
      <c r="C7" t="s">
        <v>3162</v>
      </c>
      <c r="D7" t="s">
        <v>3163</v>
      </c>
      <c r="E7" t="s">
        <v>156</v>
      </c>
    </row>
    <row r="8" spans="1:6" x14ac:dyDescent="0.25">
      <c r="A8" t="s">
        <v>3164</v>
      </c>
      <c r="B8" t="s">
        <v>3165</v>
      </c>
      <c r="C8" t="s">
        <v>3151</v>
      </c>
      <c r="D8" t="s">
        <v>3166</v>
      </c>
      <c r="E8" t="s">
        <v>3167</v>
      </c>
    </row>
    <row r="9" spans="1:6" x14ac:dyDescent="0.25">
      <c r="A9" t="s">
        <v>3168</v>
      </c>
      <c r="B9" t="s">
        <v>3169</v>
      </c>
      <c r="C9" t="s">
        <v>3170</v>
      </c>
      <c r="D9" t="s">
        <v>3171</v>
      </c>
      <c r="E9" t="s">
        <v>3172</v>
      </c>
    </row>
    <row r="10" spans="1:6" x14ac:dyDescent="0.25">
      <c r="A10" t="s">
        <v>3173</v>
      </c>
      <c r="B10" t="s">
        <v>3147</v>
      </c>
      <c r="C10" t="s">
        <v>3163</v>
      </c>
      <c r="D10" t="s">
        <v>3174</v>
      </c>
      <c r="E10" t="s">
        <v>3149</v>
      </c>
    </row>
    <row r="11" spans="1:6" x14ac:dyDescent="0.25">
      <c r="A11" t="s">
        <v>3175</v>
      </c>
      <c r="B11" t="s">
        <v>3176</v>
      </c>
      <c r="C11" t="s">
        <v>3177</v>
      </c>
      <c r="D11" t="s">
        <v>3178</v>
      </c>
      <c r="E11" t="s">
        <v>1168</v>
      </c>
    </row>
    <row r="12" spans="1:6" x14ac:dyDescent="0.25">
      <c r="A12" t="s">
        <v>3179</v>
      </c>
      <c r="B12" t="s">
        <v>3180</v>
      </c>
      <c r="C12" t="s">
        <v>3181</v>
      </c>
      <c r="D12" t="s">
        <v>3182</v>
      </c>
      <c r="E12" t="s">
        <v>2984</v>
      </c>
    </row>
    <row r="13" spans="1:6" x14ac:dyDescent="0.25">
      <c r="A13" t="s">
        <v>3183</v>
      </c>
      <c r="B13" t="s">
        <v>3184</v>
      </c>
      <c r="C13" t="s">
        <v>3185</v>
      </c>
      <c r="D13" t="s">
        <v>3174</v>
      </c>
      <c r="E13" t="s">
        <v>1487</v>
      </c>
    </row>
    <row r="14" spans="1:6" x14ac:dyDescent="0.25">
      <c r="A14" t="s">
        <v>3186</v>
      </c>
      <c r="B14" t="s">
        <v>3187</v>
      </c>
      <c r="C14" t="s">
        <v>3148</v>
      </c>
      <c r="D14" t="s">
        <v>2100</v>
      </c>
      <c r="E14" t="s">
        <v>1130</v>
      </c>
    </row>
    <row r="15" spans="1:6" x14ac:dyDescent="0.25">
      <c r="A15" t="s">
        <v>3188</v>
      </c>
      <c r="B15" t="s">
        <v>3189</v>
      </c>
      <c r="C15" t="s">
        <v>3190</v>
      </c>
      <c r="D15" t="s">
        <v>3191</v>
      </c>
      <c r="E15" t="s">
        <v>3192</v>
      </c>
    </row>
    <row r="16" spans="1:6" x14ac:dyDescent="0.25">
      <c r="A16" t="s">
        <v>3193</v>
      </c>
      <c r="B16" t="s">
        <v>3194</v>
      </c>
      <c r="C16" t="s">
        <v>3195</v>
      </c>
      <c r="D16" t="s">
        <v>3159</v>
      </c>
      <c r="E16" t="s">
        <v>1232</v>
      </c>
    </row>
    <row r="17" spans="1:5" x14ac:dyDescent="0.25">
      <c r="A17" t="s">
        <v>3196</v>
      </c>
      <c r="B17" t="s">
        <v>3187</v>
      </c>
      <c r="C17" t="s">
        <v>3187</v>
      </c>
      <c r="D17" t="s">
        <v>2258</v>
      </c>
      <c r="E17" t="s">
        <v>3149</v>
      </c>
    </row>
    <row r="18" spans="1:5" x14ac:dyDescent="0.25">
      <c r="A18" t="s">
        <v>3197</v>
      </c>
      <c r="B18" t="s">
        <v>3187</v>
      </c>
      <c r="C18" t="s">
        <v>3148</v>
      </c>
      <c r="D18" t="s">
        <v>3198</v>
      </c>
      <c r="E18" t="s">
        <v>1252</v>
      </c>
    </row>
    <row r="19" spans="1:5" x14ac:dyDescent="0.25">
      <c r="A19" t="s">
        <v>3199</v>
      </c>
      <c r="B19" t="s">
        <v>3200</v>
      </c>
      <c r="C19" t="s">
        <v>3201</v>
      </c>
      <c r="D19" t="s">
        <v>3194</v>
      </c>
      <c r="E19" t="s">
        <v>3149</v>
      </c>
    </row>
    <row r="20" spans="1:5" x14ac:dyDescent="0.25">
      <c r="A20" t="s">
        <v>3202</v>
      </c>
      <c r="B20" t="s">
        <v>3203</v>
      </c>
      <c r="C20" t="s">
        <v>3204</v>
      </c>
      <c r="D20" t="s">
        <v>3205</v>
      </c>
      <c r="E20" t="s">
        <v>1149</v>
      </c>
    </row>
    <row r="21" spans="1:5" x14ac:dyDescent="0.25">
      <c r="A21" t="s">
        <v>3206</v>
      </c>
      <c r="B21" t="s">
        <v>3207</v>
      </c>
      <c r="C21" t="s">
        <v>3208</v>
      </c>
      <c r="D21" t="s">
        <v>3209</v>
      </c>
      <c r="E21" t="s">
        <v>1130</v>
      </c>
    </row>
    <row r="22" spans="1:5" x14ac:dyDescent="0.25">
      <c r="A22" t="s">
        <v>3210</v>
      </c>
      <c r="B22" t="s">
        <v>3185</v>
      </c>
      <c r="C22" t="s">
        <v>3159</v>
      </c>
      <c r="D22" t="s">
        <v>3147</v>
      </c>
      <c r="E22" t="s">
        <v>993</v>
      </c>
    </row>
    <row r="23" spans="1:5" x14ac:dyDescent="0.25">
      <c r="A23" t="s">
        <v>3211</v>
      </c>
      <c r="B23" t="s">
        <v>3184</v>
      </c>
      <c r="C23" t="s">
        <v>3153</v>
      </c>
      <c r="D23" t="s">
        <v>3174</v>
      </c>
      <c r="E23" t="s">
        <v>1209</v>
      </c>
    </row>
    <row r="24" spans="1:5" x14ac:dyDescent="0.25">
      <c r="A24" t="s">
        <v>3212</v>
      </c>
      <c r="B24" t="s">
        <v>3213</v>
      </c>
      <c r="C24" t="s">
        <v>3214</v>
      </c>
      <c r="D24" t="s">
        <v>3215</v>
      </c>
      <c r="E24" t="s">
        <v>1547</v>
      </c>
    </row>
    <row r="25" spans="1:5" x14ac:dyDescent="0.25">
      <c r="A25" t="s">
        <v>3216</v>
      </c>
      <c r="B25" t="s">
        <v>3174</v>
      </c>
      <c r="C25" t="s">
        <v>3174</v>
      </c>
      <c r="D25" t="s">
        <v>3198</v>
      </c>
      <c r="E25" t="s">
        <v>1209</v>
      </c>
    </row>
    <row r="26" spans="1:5" x14ac:dyDescent="0.25">
      <c r="A26" t="s">
        <v>3217</v>
      </c>
      <c r="B26" t="s">
        <v>3171</v>
      </c>
      <c r="C26" t="s">
        <v>3218</v>
      </c>
      <c r="D26" t="s">
        <v>3219</v>
      </c>
      <c r="E26" t="s">
        <v>981</v>
      </c>
    </row>
    <row r="27" spans="1:5" x14ac:dyDescent="0.25">
      <c r="A27" t="s">
        <v>3220</v>
      </c>
      <c r="B27" t="s">
        <v>3221</v>
      </c>
      <c r="C27" t="s">
        <v>3222</v>
      </c>
      <c r="D27" t="s">
        <v>3190</v>
      </c>
      <c r="E27" t="s">
        <v>1527</v>
      </c>
    </row>
    <row r="28" spans="1:5" x14ac:dyDescent="0.25">
      <c r="A28" t="s">
        <v>3223</v>
      </c>
      <c r="B28" t="s">
        <v>2949</v>
      </c>
      <c r="C28" t="s">
        <v>3105</v>
      </c>
      <c r="D28" t="s">
        <v>3166</v>
      </c>
      <c r="E28" t="s">
        <v>2979</v>
      </c>
    </row>
    <row r="29" spans="1:5" x14ac:dyDescent="0.25">
      <c r="A29" t="s">
        <v>3224</v>
      </c>
      <c r="B29" t="s">
        <v>3194</v>
      </c>
      <c r="C29" t="s">
        <v>3208</v>
      </c>
      <c r="D29" t="s">
        <v>3153</v>
      </c>
      <c r="E29" t="s">
        <v>1485</v>
      </c>
    </row>
    <row r="30" spans="1:5" x14ac:dyDescent="0.25">
      <c r="A30" t="s">
        <v>3225</v>
      </c>
      <c r="B30" t="s">
        <v>3226</v>
      </c>
      <c r="C30" t="s">
        <v>3227</v>
      </c>
      <c r="D30" t="s">
        <v>3228</v>
      </c>
      <c r="E30" t="s">
        <v>1462</v>
      </c>
    </row>
    <row r="31" spans="1:5" x14ac:dyDescent="0.25">
      <c r="A31" t="s">
        <v>3229</v>
      </c>
      <c r="B31" t="s">
        <v>3174</v>
      </c>
      <c r="C31" t="s">
        <v>3174</v>
      </c>
      <c r="D31" t="s">
        <v>2100</v>
      </c>
      <c r="E31" t="s">
        <v>3149</v>
      </c>
    </row>
    <row r="32" spans="1:5" x14ac:dyDescent="0.25">
      <c r="A32" t="s">
        <v>3230</v>
      </c>
      <c r="B32" t="s">
        <v>3231</v>
      </c>
      <c r="C32" t="s">
        <v>3232</v>
      </c>
      <c r="D32" t="s">
        <v>3233</v>
      </c>
      <c r="E32" t="s">
        <v>1475</v>
      </c>
    </row>
    <row r="33" spans="1:5" x14ac:dyDescent="0.25">
      <c r="A33" t="s">
        <v>3234</v>
      </c>
      <c r="B33" t="s">
        <v>3235</v>
      </c>
      <c r="C33" t="s">
        <v>3236</v>
      </c>
      <c r="D33" t="s">
        <v>3237</v>
      </c>
      <c r="E33" t="s">
        <v>2858</v>
      </c>
    </row>
    <row r="34" spans="1:5" x14ac:dyDescent="0.25">
      <c r="A34" t="s">
        <v>3238</v>
      </c>
      <c r="B34" t="s">
        <v>3239</v>
      </c>
      <c r="C34" t="s">
        <v>3240</v>
      </c>
      <c r="D34" t="s">
        <v>2949</v>
      </c>
      <c r="E34" t="s">
        <v>3241</v>
      </c>
    </row>
    <row r="35" spans="1:5" x14ac:dyDescent="0.25">
      <c r="A35" t="s">
        <v>3242</v>
      </c>
      <c r="B35" t="s">
        <v>3185</v>
      </c>
      <c r="C35" t="s">
        <v>3159</v>
      </c>
      <c r="D35" t="s">
        <v>2258</v>
      </c>
      <c r="E35" t="s">
        <v>1388</v>
      </c>
    </row>
    <row r="36" spans="1:5" x14ac:dyDescent="0.25">
      <c r="A36" t="s">
        <v>3243</v>
      </c>
      <c r="B36" t="s">
        <v>3184</v>
      </c>
      <c r="C36" t="s">
        <v>3219</v>
      </c>
      <c r="D36" t="s">
        <v>3163</v>
      </c>
      <c r="E36" t="s">
        <v>1119</v>
      </c>
    </row>
    <row r="37" spans="1:5" x14ac:dyDescent="0.25">
      <c r="A37" t="s">
        <v>3244</v>
      </c>
      <c r="B37" t="s">
        <v>3151</v>
      </c>
      <c r="C37" t="s">
        <v>3207</v>
      </c>
      <c r="D37" t="s">
        <v>3185</v>
      </c>
      <c r="E37" t="s">
        <v>1108</v>
      </c>
    </row>
    <row r="38" spans="1:5" x14ac:dyDescent="0.25">
      <c r="A38" t="s">
        <v>3245</v>
      </c>
      <c r="B38" t="s">
        <v>3208</v>
      </c>
      <c r="C38" t="s">
        <v>3195</v>
      </c>
      <c r="D38" t="s">
        <v>3153</v>
      </c>
      <c r="E38" t="s">
        <v>1300</v>
      </c>
    </row>
    <row r="39" spans="1:5" x14ac:dyDescent="0.25">
      <c r="A39" t="s">
        <v>3246</v>
      </c>
      <c r="B39" t="s">
        <v>3247</v>
      </c>
      <c r="C39" t="s">
        <v>3248</v>
      </c>
      <c r="D39" t="s">
        <v>3249</v>
      </c>
      <c r="E39" t="s">
        <v>3250</v>
      </c>
    </row>
    <row r="40" spans="1:5" x14ac:dyDescent="0.25">
      <c r="A40" t="s">
        <v>3251</v>
      </c>
      <c r="B40" t="s">
        <v>3252</v>
      </c>
      <c r="C40" t="s">
        <v>3253</v>
      </c>
      <c r="D40" t="s">
        <v>3254</v>
      </c>
      <c r="E40" t="s">
        <v>1170</v>
      </c>
    </row>
    <row r="41" spans="1:5" x14ac:dyDescent="0.25">
      <c r="A41" t="s">
        <v>3255</v>
      </c>
      <c r="B41" t="s">
        <v>3147</v>
      </c>
      <c r="C41" t="s">
        <v>3205</v>
      </c>
      <c r="D41" t="s">
        <v>2258</v>
      </c>
      <c r="E41" t="s">
        <v>1108</v>
      </c>
    </row>
    <row r="42" spans="1:5" x14ac:dyDescent="0.25">
      <c r="A42" t="s">
        <v>3256</v>
      </c>
      <c r="B42" t="s">
        <v>3257</v>
      </c>
      <c r="C42" t="s">
        <v>3258</v>
      </c>
      <c r="D42" t="s">
        <v>2948</v>
      </c>
      <c r="E42" t="s">
        <v>259</v>
      </c>
    </row>
    <row r="43" spans="1:5" x14ac:dyDescent="0.25">
      <c r="A43" t="s">
        <v>3259</v>
      </c>
      <c r="B43" t="s">
        <v>2258</v>
      </c>
      <c r="C43" t="s">
        <v>2258</v>
      </c>
      <c r="D43" t="s">
        <v>2100</v>
      </c>
      <c r="E43" t="s">
        <v>1344</v>
      </c>
    </row>
    <row r="44" spans="1:5" x14ac:dyDescent="0.25">
      <c r="A44" t="s">
        <v>3260</v>
      </c>
      <c r="B44" t="s">
        <v>3148</v>
      </c>
      <c r="C44" t="s">
        <v>3174</v>
      </c>
      <c r="D44" t="s">
        <v>2100</v>
      </c>
      <c r="E44" t="s">
        <v>3149</v>
      </c>
    </row>
    <row r="45" spans="1:5" x14ac:dyDescent="0.25">
      <c r="A45" t="s">
        <v>3261</v>
      </c>
      <c r="B45" t="s">
        <v>3262</v>
      </c>
      <c r="C45" t="s">
        <v>3203</v>
      </c>
      <c r="D45" t="s">
        <v>3153</v>
      </c>
      <c r="E45" t="s">
        <v>1136</v>
      </c>
    </row>
    <row r="46" spans="1:5" x14ac:dyDescent="0.25">
      <c r="A46" t="s">
        <v>3263</v>
      </c>
      <c r="B46" t="s">
        <v>3205</v>
      </c>
      <c r="C46" t="s">
        <v>3174</v>
      </c>
      <c r="D46" t="s">
        <v>2100</v>
      </c>
      <c r="E46" t="s">
        <v>3149</v>
      </c>
    </row>
    <row r="47" spans="1:5" x14ac:dyDescent="0.25">
      <c r="A47" t="s">
        <v>3264</v>
      </c>
      <c r="B47" t="s">
        <v>3158</v>
      </c>
      <c r="C47" t="s">
        <v>3209</v>
      </c>
      <c r="D47" t="s">
        <v>3148</v>
      </c>
      <c r="E47" t="s">
        <v>1533</v>
      </c>
    </row>
    <row r="48" spans="1:5" x14ac:dyDescent="0.25">
      <c r="A48" t="s">
        <v>3265</v>
      </c>
      <c r="B48" t="s">
        <v>3266</v>
      </c>
      <c r="C48" t="s">
        <v>3178</v>
      </c>
      <c r="D48" t="s">
        <v>3253</v>
      </c>
      <c r="E48" t="s">
        <v>1238</v>
      </c>
    </row>
    <row r="49" spans="1:5" x14ac:dyDescent="0.25">
      <c r="A49" t="s">
        <v>3267</v>
      </c>
      <c r="B49" t="s">
        <v>3184</v>
      </c>
      <c r="C49" t="s">
        <v>3254</v>
      </c>
      <c r="D49" t="s">
        <v>3205</v>
      </c>
      <c r="E49" t="s">
        <v>1346</v>
      </c>
    </row>
    <row r="50" spans="1:5" x14ac:dyDescent="0.25">
      <c r="A50" t="s">
        <v>3268</v>
      </c>
      <c r="B50" t="s">
        <v>3269</v>
      </c>
      <c r="C50" t="s">
        <v>3147</v>
      </c>
      <c r="D50" t="s">
        <v>2100</v>
      </c>
      <c r="E50" t="s">
        <v>1252</v>
      </c>
    </row>
    <row r="51" spans="1:5" x14ac:dyDescent="0.25">
      <c r="A51" t="s">
        <v>3270</v>
      </c>
      <c r="B51" t="s">
        <v>3200</v>
      </c>
      <c r="C51" t="s">
        <v>3271</v>
      </c>
      <c r="D51" t="s">
        <v>3272</v>
      </c>
      <c r="E51" t="s">
        <v>3273</v>
      </c>
    </row>
    <row r="52" spans="1:5" x14ac:dyDescent="0.25">
      <c r="A52" t="s">
        <v>3274</v>
      </c>
      <c r="B52" t="s">
        <v>3252</v>
      </c>
      <c r="C52" t="s">
        <v>3253</v>
      </c>
      <c r="D52" t="s">
        <v>3275</v>
      </c>
      <c r="E52" t="s">
        <v>1370</v>
      </c>
    </row>
    <row r="53" spans="1:5" x14ac:dyDescent="0.25">
      <c r="A53" t="s">
        <v>3276</v>
      </c>
      <c r="B53" t="s">
        <v>3201</v>
      </c>
      <c r="C53" t="s">
        <v>3237</v>
      </c>
      <c r="D53" t="s">
        <v>3166</v>
      </c>
      <c r="E53" t="s">
        <v>2765</v>
      </c>
    </row>
    <row r="54" spans="1:5" x14ac:dyDescent="0.25">
      <c r="A54" t="s">
        <v>3277</v>
      </c>
      <c r="B54" t="s">
        <v>3269</v>
      </c>
      <c r="C54" t="s">
        <v>3162</v>
      </c>
      <c r="D54" t="s">
        <v>3187</v>
      </c>
      <c r="E54" t="s">
        <v>1344</v>
      </c>
    </row>
    <row r="55" spans="1:5" x14ac:dyDescent="0.25">
      <c r="A55" t="s">
        <v>3278</v>
      </c>
      <c r="B55" t="s">
        <v>3187</v>
      </c>
      <c r="C55" t="s">
        <v>3148</v>
      </c>
      <c r="D55" t="s">
        <v>2100</v>
      </c>
      <c r="E55" t="s">
        <v>1130</v>
      </c>
    </row>
    <row r="56" spans="1:5" x14ac:dyDescent="0.25">
      <c r="A56" t="s">
        <v>3279</v>
      </c>
      <c r="B56" t="s">
        <v>3204</v>
      </c>
      <c r="C56" t="s">
        <v>3280</v>
      </c>
      <c r="D56" t="s">
        <v>3205</v>
      </c>
      <c r="E56" t="s">
        <v>1502</v>
      </c>
    </row>
    <row r="57" spans="1:5" x14ac:dyDescent="0.25">
      <c r="A57" t="s">
        <v>3281</v>
      </c>
      <c r="B57" t="s">
        <v>3248</v>
      </c>
      <c r="C57" t="s">
        <v>3282</v>
      </c>
      <c r="D57" t="s">
        <v>3283</v>
      </c>
      <c r="E57" t="s">
        <v>1470</v>
      </c>
    </row>
    <row r="58" spans="1:5" x14ac:dyDescent="0.25">
      <c r="A58" t="s">
        <v>3284</v>
      </c>
      <c r="B58" t="s">
        <v>3195</v>
      </c>
      <c r="C58" t="s">
        <v>3166</v>
      </c>
      <c r="D58" t="s">
        <v>3285</v>
      </c>
      <c r="E58" t="s">
        <v>430</v>
      </c>
    </row>
    <row r="59" spans="1:5" x14ac:dyDescent="0.25">
      <c r="A59" t="s">
        <v>3286</v>
      </c>
      <c r="B59" t="s">
        <v>3287</v>
      </c>
      <c r="C59" t="s">
        <v>3288</v>
      </c>
      <c r="D59" t="s">
        <v>3289</v>
      </c>
      <c r="E59" t="s">
        <v>1476</v>
      </c>
    </row>
    <row r="60" spans="1:5" x14ac:dyDescent="0.25">
      <c r="A60" t="s">
        <v>3290</v>
      </c>
      <c r="B60" t="s">
        <v>3291</v>
      </c>
      <c r="C60" t="s">
        <v>3166</v>
      </c>
      <c r="D60" t="s">
        <v>3219</v>
      </c>
      <c r="E60" t="s">
        <v>2939</v>
      </c>
    </row>
    <row r="61" spans="1:5" x14ac:dyDescent="0.25">
      <c r="A61" t="s">
        <v>3292</v>
      </c>
      <c r="B61" t="s">
        <v>3293</v>
      </c>
      <c r="C61" t="s">
        <v>3236</v>
      </c>
      <c r="D61" t="s">
        <v>3294</v>
      </c>
      <c r="E61" t="s">
        <v>2859</v>
      </c>
    </row>
    <row r="62" spans="1:5" x14ac:dyDescent="0.25">
      <c r="A62" t="s">
        <v>3295</v>
      </c>
      <c r="B62" t="s">
        <v>3209</v>
      </c>
      <c r="C62" t="s">
        <v>3162</v>
      </c>
      <c r="D62" t="s">
        <v>2100</v>
      </c>
      <c r="E62" t="s">
        <v>1487</v>
      </c>
    </row>
    <row r="63" spans="1:5" x14ac:dyDescent="0.25">
      <c r="A63" t="s">
        <v>3296</v>
      </c>
      <c r="B63" t="s">
        <v>3297</v>
      </c>
      <c r="C63" t="s">
        <v>3298</v>
      </c>
      <c r="D63" t="s">
        <v>3299</v>
      </c>
      <c r="E63" t="s">
        <v>1451</v>
      </c>
    </row>
    <row r="64" spans="1:5" x14ac:dyDescent="0.25">
      <c r="A64" t="s">
        <v>3300</v>
      </c>
      <c r="B64" t="s">
        <v>3285</v>
      </c>
      <c r="C64" t="s">
        <v>3159</v>
      </c>
      <c r="D64" t="s">
        <v>3148</v>
      </c>
      <c r="E64" t="s">
        <v>3160</v>
      </c>
    </row>
    <row r="65" spans="1:5" x14ac:dyDescent="0.25">
      <c r="A65" t="s">
        <v>3301</v>
      </c>
      <c r="B65" t="s">
        <v>3166</v>
      </c>
      <c r="C65" t="s">
        <v>3228</v>
      </c>
      <c r="D65" t="s">
        <v>3205</v>
      </c>
      <c r="E65" t="s">
        <v>3302</v>
      </c>
    </row>
    <row r="66" spans="1:5" x14ac:dyDescent="0.25">
      <c r="A66" s="4" t="s">
        <v>3303</v>
      </c>
      <c r="B66" s="4" t="s">
        <v>2953</v>
      </c>
      <c r="C66" s="4" t="s">
        <v>2957</v>
      </c>
      <c r="D66" s="4" t="s">
        <v>2961</v>
      </c>
      <c r="E66" s="4" t="s">
        <v>2768</v>
      </c>
    </row>
  </sheetData>
  <pageMargins left="0.7" right="0.7" top="0.75" bottom="0.75" header="0.3" footer="0.3"/>
  <pageSetup paperSize="9"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F44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101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2971</v>
      </c>
      <c r="B3" t="s">
        <v>3304</v>
      </c>
      <c r="C3" t="s">
        <v>3305</v>
      </c>
      <c r="D3" t="s">
        <v>3306</v>
      </c>
      <c r="E3" t="s">
        <v>1227</v>
      </c>
    </row>
    <row r="4" spans="1:6" x14ac:dyDescent="0.25">
      <c r="A4" t="s">
        <v>2975</v>
      </c>
      <c r="B4" t="s">
        <v>3307</v>
      </c>
      <c r="C4" t="s">
        <v>3308</v>
      </c>
      <c r="D4" t="s">
        <v>3282</v>
      </c>
      <c r="E4" t="s">
        <v>3309</v>
      </c>
    </row>
    <row r="5" spans="1:6" x14ac:dyDescent="0.25">
      <c r="A5" t="s">
        <v>2980</v>
      </c>
      <c r="B5" t="s">
        <v>3310</v>
      </c>
      <c r="C5" t="s">
        <v>3311</v>
      </c>
      <c r="D5" t="s">
        <v>3312</v>
      </c>
      <c r="E5" t="s">
        <v>1336</v>
      </c>
    </row>
    <row r="6" spans="1:6" x14ac:dyDescent="0.25">
      <c r="A6" t="s">
        <v>2985</v>
      </c>
      <c r="B6" t="s">
        <v>3313</v>
      </c>
      <c r="C6" t="s">
        <v>3314</v>
      </c>
      <c r="D6" t="s">
        <v>3315</v>
      </c>
      <c r="E6" t="s">
        <v>2731</v>
      </c>
    </row>
    <row r="7" spans="1:6" x14ac:dyDescent="0.25">
      <c r="A7" t="s">
        <v>2989</v>
      </c>
      <c r="B7" t="s">
        <v>3316</v>
      </c>
      <c r="C7" t="s">
        <v>3317</v>
      </c>
      <c r="D7" t="s">
        <v>3318</v>
      </c>
      <c r="E7" t="s">
        <v>1476</v>
      </c>
    </row>
    <row r="8" spans="1:6" x14ac:dyDescent="0.25">
      <c r="A8" t="s">
        <v>2993</v>
      </c>
      <c r="B8" t="s">
        <v>3319</v>
      </c>
      <c r="C8" t="s">
        <v>3320</v>
      </c>
      <c r="D8" t="s">
        <v>3120</v>
      </c>
      <c r="E8" t="s">
        <v>3059</v>
      </c>
    </row>
    <row r="9" spans="1:6" x14ac:dyDescent="0.25">
      <c r="A9" t="s">
        <v>2998</v>
      </c>
      <c r="B9" t="s">
        <v>3080</v>
      </c>
      <c r="C9" t="s">
        <v>3321</v>
      </c>
      <c r="D9" t="s">
        <v>3322</v>
      </c>
      <c r="E9" t="s">
        <v>1485</v>
      </c>
    </row>
    <row r="10" spans="1:6" x14ac:dyDescent="0.25">
      <c r="A10" t="s">
        <v>3002</v>
      </c>
      <c r="B10" t="s">
        <v>3323</v>
      </c>
      <c r="C10" t="s">
        <v>3324</v>
      </c>
      <c r="D10" t="s">
        <v>3325</v>
      </c>
      <c r="E10" t="s">
        <v>3326</v>
      </c>
    </row>
    <row r="11" spans="1:6" x14ac:dyDescent="0.25">
      <c r="A11" t="s">
        <v>3006</v>
      </c>
      <c r="B11" t="s">
        <v>3327</v>
      </c>
      <c r="C11" t="s">
        <v>3328</v>
      </c>
      <c r="D11" t="s">
        <v>3329</v>
      </c>
      <c r="E11" t="s">
        <v>3330</v>
      </c>
    </row>
    <row r="12" spans="1:6" x14ac:dyDescent="0.25">
      <c r="A12" t="s">
        <v>3010</v>
      </c>
      <c r="B12" t="s">
        <v>3331</v>
      </c>
      <c r="C12" t="s">
        <v>3332</v>
      </c>
      <c r="D12" t="s">
        <v>3333</v>
      </c>
      <c r="E12" t="s">
        <v>1525</v>
      </c>
    </row>
    <row r="13" spans="1:6" x14ac:dyDescent="0.25">
      <c r="A13" t="s">
        <v>3015</v>
      </c>
      <c r="B13" t="s">
        <v>3334</v>
      </c>
      <c r="C13" t="s">
        <v>3335</v>
      </c>
      <c r="D13" t="s">
        <v>3336</v>
      </c>
      <c r="E13" t="s">
        <v>1511</v>
      </c>
    </row>
    <row r="14" spans="1:6" x14ac:dyDescent="0.25">
      <c r="A14" t="s">
        <v>3019</v>
      </c>
      <c r="B14" t="s">
        <v>3337</v>
      </c>
      <c r="C14" t="s">
        <v>3338</v>
      </c>
      <c r="D14" t="s">
        <v>3339</v>
      </c>
      <c r="E14" t="s">
        <v>3340</v>
      </c>
    </row>
    <row r="15" spans="1:6" x14ac:dyDescent="0.25">
      <c r="A15" t="s">
        <v>3023</v>
      </c>
      <c r="B15" t="s">
        <v>3341</v>
      </c>
      <c r="C15" t="s">
        <v>3342</v>
      </c>
      <c r="D15" t="s">
        <v>3343</v>
      </c>
      <c r="E15" t="s">
        <v>3344</v>
      </c>
    </row>
    <row r="16" spans="1:6" x14ac:dyDescent="0.25">
      <c r="A16" t="s">
        <v>3028</v>
      </c>
      <c r="B16" t="s">
        <v>3345</v>
      </c>
      <c r="C16" t="s">
        <v>3346</v>
      </c>
      <c r="D16" t="s">
        <v>3347</v>
      </c>
      <c r="E16" t="s">
        <v>1133</v>
      </c>
    </row>
    <row r="17" spans="1:5" x14ac:dyDescent="0.25">
      <c r="A17" t="s">
        <v>3032</v>
      </c>
      <c r="B17" t="s">
        <v>3348</v>
      </c>
      <c r="C17" t="s">
        <v>3349</v>
      </c>
      <c r="D17" t="s">
        <v>3350</v>
      </c>
      <c r="E17" t="s">
        <v>1003</v>
      </c>
    </row>
    <row r="18" spans="1:5" x14ac:dyDescent="0.25">
      <c r="A18" t="s">
        <v>3037</v>
      </c>
      <c r="B18" t="s">
        <v>3351</v>
      </c>
      <c r="C18" t="s">
        <v>3352</v>
      </c>
      <c r="D18" t="s">
        <v>3353</v>
      </c>
      <c r="E18" t="s">
        <v>2765</v>
      </c>
    </row>
    <row r="19" spans="1:5" x14ac:dyDescent="0.25">
      <c r="A19" t="s">
        <v>3042</v>
      </c>
      <c r="B19" t="s">
        <v>3354</v>
      </c>
      <c r="C19" t="s">
        <v>3355</v>
      </c>
      <c r="D19" t="s">
        <v>3356</v>
      </c>
      <c r="E19" t="s">
        <v>1410</v>
      </c>
    </row>
    <row r="20" spans="1:5" x14ac:dyDescent="0.25">
      <c r="A20" t="s">
        <v>3046</v>
      </c>
      <c r="B20" t="s">
        <v>3357</v>
      </c>
      <c r="C20" t="s">
        <v>3358</v>
      </c>
      <c r="D20" t="s">
        <v>3359</v>
      </c>
      <c r="E20" t="s">
        <v>1533</v>
      </c>
    </row>
    <row r="21" spans="1:5" x14ac:dyDescent="0.25">
      <c r="A21" t="s">
        <v>3051</v>
      </c>
      <c r="B21" t="s">
        <v>3360</v>
      </c>
      <c r="C21" t="s">
        <v>3361</v>
      </c>
      <c r="D21" t="s">
        <v>3307</v>
      </c>
      <c r="E21" t="s">
        <v>2765</v>
      </c>
    </row>
    <row r="22" spans="1:5" x14ac:dyDescent="0.25">
      <c r="A22" t="s">
        <v>3056</v>
      </c>
      <c r="B22" t="s">
        <v>3362</v>
      </c>
      <c r="C22" t="s">
        <v>3363</v>
      </c>
      <c r="D22" t="s">
        <v>3364</v>
      </c>
      <c r="E22" t="s">
        <v>2743</v>
      </c>
    </row>
    <row r="23" spans="1:5" x14ac:dyDescent="0.25">
      <c r="A23" t="s">
        <v>3060</v>
      </c>
      <c r="B23" t="s">
        <v>3365</v>
      </c>
      <c r="C23" t="s">
        <v>3366</v>
      </c>
      <c r="D23" t="s">
        <v>3367</v>
      </c>
      <c r="E23" t="s">
        <v>1411</v>
      </c>
    </row>
    <row r="24" spans="1:5" x14ac:dyDescent="0.25">
      <c r="A24" t="s">
        <v>3064</v>
      </c>
      <c r="B24" t="s">
        <v>3062</v>
      </c>
      <c r="C24" t="s">
        <v>3368</v>
      </c>
      <c r="D24" t="s">
        <v>3369</v>
      </c>
      <c r="E24" t="s">
        <v>3370</v>
      </c>
    </row>
    <row r="25" spans="1:5" x14ac:dyDescent="0.25">
      <c r="A25" t="s">
        <v>3068</v>
      </c>
      <c r="B25" t="s">
        <v>3371</v>
      </c>
      <c r="C25" t="s">
        <v>3372</v>
      </c>
      <c r="D25" t="s">
        <v>3373</v>
      </c>
      <c r="E25" t="s">
        <v>1183</v>
      </c>
    </row>
    <row r="26" spans="1:5" x14ac:dyDescent="0.25">
      <c r="A26" t="s">
        <v>3073</v>
      </c>
      <c r="B26" t="s">
        <v>3288</v>
      </c>
      <c r="C26" t="s">
        <v>3374</v>
      </c>
      <c r="D26" t="s">
        <v>3315</v>
      </c>
      <c r="E26" t="s">
        <v>3375</v>
      </c>
    </row>
    <row r="27" spans="1:5" x14ac:dyDescent="0.25">
      <c r="A27" t="s">
        <v>3077</v>
      </c>
      <c r="B27" t="s">
        <v>3376</v>
      </c>
      <c r="C27" t="s">
        <v>3377</v>
      </c>
      <c r="D27" t="s">
        <v>3378</v>
      </c>
      <c r="E27" t="s">
        <v>2754</v>
      </c>
    </row>
    <row r="28" spans="1:5" x14ac:dyDescent="0.25">
      <c r="A28" t="s">
        <v>3082</v>
      </c>
      <c r="B28" t="s">
        <v>3379</v>
      </c>
      <c r="C28" t="s">
        <v>3380</v>
      </c>
      <c r="D28" t="s">
        <v>3381</v>
      </c>
      <c r="E28" t="s">
        <v>1511</v>
      </c>
    </row>
    <row r="29" spans="1:5" x14ac:dyDescent="0.25">
      <c r="A29" t="s">
        <v>3086</v>
      </c>
      <c r="B29" t="s">
        <v>3382</v>
      </c>
      <c r="C29" t="s">
        <v>3383</v>
      </c>
      <c r="D29" t="s">
        <v>3384</v>
      </c>
      <c r="E29" t="s">
        <v>1241</v>
      </c>
    </row>
    <row r="30" spans="1:5" x14ac:dyDescent="0.25">
      <c r="A30" t="s">
        <v>3090</v>
      </c>
      <c r="B30" t="s">
        <v>3385</v>
      </c>
      <c r="C30" t="s">
        <v>3039</v>
      </c>
      <c r="D30" t="s">
        <v>3386</v>
      </c>
      <c r="E30" t="s">
        <v>1232</v>
      </c>
    </row>
    <row r="31" spans="1:5" x14ac:dyDescent="0.25">
      <c r="A31" t="s">
        <v>3093</v>
      </c>
      <c r="B31" t="s">
        <v>3387</v>
      </c>
      <c r="C31" t="s">
        <v>3388</v>
      </c>
      <c r="D31" t="s">
        <v>3389</v>
      </c>
      <c r="E31" t="s">
        <v>1434</v>
      </c>
    </row>
    <row r="32" spans="1:5" x14ac:dyDescent="0.25">
      <c r="A32" t="s">
        <v>3097</v>
      </c>
      <c r="B32" t="s">
        <v>3390</v>
      </c>
      <c r="C32" t="s">
        <v>3391</v>
      </c>
      <c r="D32" t="s">
        <v>3392</v>
      </c>
      <c r="E32" t="s">
        <v>3393</v>
      </c>
    </row>
    <row r="33" spans="1:5" x14ac:dyDescent="0.25">
      <c r="A33" t="s">
        <v>3102</v>
      </c>
      <c r="B33" t="s">
        <v>3394</v>
      </c>
      <c r="C33" t="s">
        <v>3249</v>
      </c>
      <c r="D33" t="s">
        <v>3153</v>
      </c>
      <c r="E33" t="s">
        <v>3395</v>
      </c>
    </row>
    <row r="34" spans="1:5" x14ac:dyDescent="0.25">
      <c r="A34" t="s">
        <v>3106</v>
      </c>
      <c r="B34" t="s">
        <v>3396</v>
      </c>
      <c r="C34" t="s">
        <v>3397</v>
      </c>
      <c r="D34" t="s">
        <v>3398</v>
      </c>
      <c r="E34" t="s">
        <v>1410</v>
      </c>
    </row>
    <row r="35" spans="1:5" x14ac:dyDescent="0.25">
      <c r="A35" t="s">
        <v>3110</v>
      </c>
      <c r="B35" t="s">
        <v>3399</v>
      </c>
      <c r="C35" t="s">
        <v>3400</v>
      </c>
      <c r="D35" t="s">
        <v>3401</v>
      </c>
      <c r="E35" t="s">
        <v>1535</v>
      </c>
    </row>
    <row r="36" spans="1:5" x14ac:dyDescent="0.25">
      <c r="A36" t="s">
        <v>3114</v>
      </c>
      <c r="B36" t="s">
        <v>3402</v>
      </c>
      <c r="C36" t="s">
        <v>3403</v>
      </c>
      <c r="D36" t="s">
        <v>3404</v>
      </c>
      <c r="E36" t="s">
        <v>1169</v>
      </c>
    </row>
    <row r="37" spans="1:5" x14ac:dyDescent="0.25">
      <c r="A37" t="s">
        <v>3118</v>
      </c>
      <c r="B37" t="s">
        <v>3054</v>
      </c>
      <c r="C37" t="s">
        <v>3405</v>
      </c>
      <c r="D37" t="s">
        <v>3406</v>
      </c>
      <c r="E37" t="s">
        <v>3072</v>
      </c>
    </row>
    <row r="38" spans="1:5" x14ac:dyDescent="0.25">
      <c r="A38" t="s">
        <v>3122</v>
      </c>
      <c r="B38" t="s">
        <v>3407</v>
      </c>
      <c r="C38" t="s">
        <v>3408</v>
      </c>
      <c r="D38" t="s">
        <v>3409</v>
      </c>
      <c r="E38" t="s">
        <v>2847</v>
      </c>
    </row>
    <row r="39" spans="1:5" x14ac:dyDescent="0.25">
      <c r="A39" t="s">
        <v>3127</v>
      </c>
      <c r="B39" t="s">
        <v>3410</v>
      </c>
      <c r="C39" t="s">
        <v>3411</v>
      </c>
      <c r="D39" t="s">
        <v>3412</v>
      </c>
      <c r="E39" t="s">
        <v>1134</v>
      </c>
    </row>
    <row r="40" spans="1:5" x14ac:dyDescent="0.25">
      <c r="A40" t="s">
        <v>3131</v>
      </c>
      <c r="B40" t="s">
        <v>3092</v>
      </c>
      <c r="C40" t="s">
        <v>3413</v>
      </c>
      <c r="D40" t="s">
        <v>3414</v>
      </c>
      <c r="E40" t="s">
        <v>3340</v>
      </c>
    </row>
    <row r="41" spans="1:5" x14ac:dyDescent="0.25">
      <c r="A41" t="s">
        <v>3135</v>
      </c>
      <c r="B41" t="s">
        <v>3140</v>
      </c>
      <c r="C41" t="s">
        <v>3415</v>
      </c>
      <c r="D41" t="s">
        <v>3416</v>
      </c>
      <c r="E41" t="s">
        <v>2846</v>
      </c>
    </row>
    <row r="42" spans="1:5" x14ac:dyDescent="0.25">
      <c r="A42" t="s">
        <v>3139</v>
      </c>
      <c r="B42" t="s">
        <v>3417</v>
      </c>
      <c r="C42" t="s">
        <v>3369</v>
      </c>
      <c r="D42" t="s">
        <v>3418</v>
      </c>
      <c r="E42" t="s">
        <v>1232</v>
      </c>
    </row>
    <row r="43" spans="1:5" x14ac:dyDescent="0.25">
      <c r="A43" t="s">
        <v>3142</v>
      </c>
      <c r="B43" t="s">
        <v>3419</v>
      </c>
      <c r="C43" t="s">
        <v>3420</v>
      </c>
      <c r="D43" t="s">
        <v>3421</v>
      </c>
      <c r="E43" t="s">
        <v>1117</v>
      </c>
    </row>
    <row r="44" spans="1:5" x14ac:dyDescent="0.25">
      <c r="A44" s="4" t="s">
        <v>567</v>
      </c>
      <c r="B44" s="4" t="s">
        <v>3422</v>
      </c>
      <c r="C44" s="4" t="s">
        <v>3423</v>
      </c>
      <c r="D44" s="4" t="s">
        <v>3424</v>
      </c>
      <c r="E44" s="4" t="s">
        <v>3425</v>
      </c>
    </row>
  </sheetData>
  <pageMargins left="0.7" right="0.7" top="0.75" bottom="0.75" header="0.3" footer="0.3"/>
  <pageSetup paperSize="9"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F66"/>
  <sheetViews>
    <sheetView workbookViewId="0"/>
  </sheetViews>
  <sheetFormatPr defaultColWidth="11.42578125" defaultRowHeight="15" x14ac:dyDescent="0.25"/>
  <cols>
    <col min="1" max="1" width="50.7109375" customWidth="1"/>
    <col min="2" max="5" width="22.7109375" customWidth="1"/>
    <col min="6" max="6" width="13.140625" customWidth="1"/>
  </cols>
  <sheetData>
    <row r="1" spans="1:6" x14ac:dyDescent="0.25">
      <c r="A1" s="4" t="s">
        <v>102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3146</v>
      </c>
      <c r="B3" t="s">
        <v>3147</v>
      </c>
      <c r="C3" t="s">
        <v>3147</v>
      </c>
      <c r="D3" t="s">
        <v>3148</v>
      </c>
      <c r="E3" t="s">
        <v>3149</v>
      </c>
    </row>
    <row r="4" spans="1:6" x14ac:dyDescent="0.25">
      <c r="A4" t="s">
        <v>3150</v>
      </c>
      <c r="B4" t="s">
        <v>3151</v>
      </c>
      <c r="C4" t="s">
        <v>3152</v>
      </c>
      <c r="D4" t="s">
        <v>3153</v>
      </c>
      <c r="E4" t="s">
        <v>1467</v>
      </c>
    </row>
    <row r="5" spans="1:6" x14ac:dyDescent="0.25">
      <c r="A5" t="s">
        <v>3154</v>
      </c>
      <c r="B5" t="s">
        <v>3252</v>
      </c>
      <c r="C5" t="s">
        <v>3165</v>
      </c>
      <c r="D5" t="s">
        <v>3194</v>
      </c>
      <c r="E5" t="s">
        <v>3426</v>
      </c>
    </row>
    <row r="6" spans="1:6" x14ac:dyDescent="0.25">
      <c r="A6" t="s">
        <v>3157</v>
      </c>
      <c r="B6" t="s">
        <v>3158</v>
      </c>
      <c r="C6" t="s">
        <v>3159</v>
      </c>
      <c r="D6" t="s">
        <v>3148</v>
      </c>
      <c r="E6" t="s">
        <v>3160</v>
      </c>
    </row>
    <row r="7" spans="1:6" x14ac:dyDescent="0.25">
      <c r="A7" t="s">
        <v>3161</v>
      </c>
      <c r="B7" t="s">
        <v>3198</v>
      </c>
      <c r="C7" t="s">
        <v>131</v>
      </c>
      <c r="D7" t="s">
        <v>131</v>
      </c>
      <c r="E7" t="s">
        <v>131</v>
      </c>
    </row>
    <row r="8" spans="1:6" x14ac:dyDescent="0.25">
      <c r="A8" t="s">
        <v>3164</v>
      </c>
      <c r="B8" t="s">
        <v>3207</v>
      </c>
      <c r="C8" t="s">
        <v>3204</v>
      </c>
      <c r="D8" t="s">
        <v>3158</v>
      </c>
      <c r="E8" t="s">
        <v>3427</v>
      </c>
    </row>
    <row r="9" spans="1:6" x14ac:dyDescent="0.25">
      <c r="A9" t="s">
        <v>3168</v>
      </c>
      <c r="B9" t="s">
        <v>3163</v>
      </c>
      <c r="C9" t="s">
        <v>3205</v>
      </c>
      <c r="D9" t="s">
        <v>2100</v>
      </c>
      <c r="E9" t="s">
        <v>1355</v>
      </c>
    </row>
    <row r="10" spans="1:6" x14ac:dyDescent="0.25">
      <c r="A10" t="s">
        <v>3173</v>
      </c>
      <c r="B10" t="s">
        <v>3163</v>
      </c>
      <c r="C10" t="s">
        <v>3187</v>
      </c>
      <c r="D10" t="s">
        <v>3174</v>
      </c>
      <c r="E10" t="s">
        <v>1344</v>
      </c>
    </row>
    <row r="11" spans="1:6" x14ac:dyDescent="0.25">
      <c r="A11" t="s">
        <v>3175</v>
      </c>
      <c r="B11" t="s">
        <v>3428</v>
      </c>
      <c r="C11" t="s">
        <v>3429</v>
      </c>
      <c r="D11" t="s">
        <v>3430</v>
      </c>
      <c r="E11" t="s">
        <v>1008</v>
      </c>
    </row>
    <row r="12" spans="1:6" x14ac:dyDescent="0.25">
      <c r="A12" t="s">
        <v>3179</v>
      </c>
      <c r="B12" t="s">
        <v>3174</v>
      </c>
      <c r="C12" t="s">
        <v>3174</v>
      </c>
      <c r="D12" t="s">
        <v>3198</v>
      </c>
      <c r="E12" t="s">
        <v>1209</v>
      </c>
    </row>
    <row r="13" spans="1:6" x14ac:dyDescent="0.25">
      <c r="A13" t="s">
        <v>3183</v>
      </c>
      <c r="B13" t="s">
        <v>3184</v>
      </c>
      <c r="C13" t="s">
        <v>3185</v>
      </c>
      <c r="D13" t="s">
        <v>3174</v>
      </c>
      <c r="E13" t="s">
        <v>1487</v>
      </c>
    </row>
    <row r="14" spans="1:6" x14ac:dyDescent="0.25">
      <c r="A14" t="s">
        <v>3186</v>
      </c>
      <c r="B14" t="s">
        <v>2258</v>
      </c>
      <c r="C14" t="s">
        <v>2258</v>
      </c>
      <c r="D14" t="s">
        <v>3198</v>
      </c>
      <c r="E14" t="s">
        <v>1346</v>
      </c>
    </row>
    <row r="15" spans="1:6" x14ac:dyDescent="0.25">
      <c r="A15" t="s">
        <v>3188</v>
      </c>
      <c r="B15" t="s">
        <v>3431</v>
      </c>
      <c r="C15" t="s">
        <v>3432</v>
      </c>
      <c r="D15" t="s">
        <v>3152</v>
      </c>
      <c r="E15" t="s">
        <v>3081</v>
      </c>
    </row>
    <row r="16" spans="1:6" x14ac:dyDescent="0.25">
      <c r="A16" t="s">
        <v>3193</v>
      </c>
      <c r="B16" t="s">
        <v>3171</v>
      </c>
      <c r="C16" t="s">
        <v>3166</v>
      </c>
      <c r="D16" t="s">
        <v>3209</v>
      </c>
      <c r="E16" t="s">
        <v>3433</v>
      </c>
    </row>
    <row r="17" spans="1:5" x14ac:dyDescent="0.25">
      <c r="A17" t="s">
        <v>3196</v>
      </c>
      <c r="B17" t="s">
        <v>3187</v>
      </c>
      <c r="C17" t="s">
        <v>3187</v>
      </c>
      <c r="D17" t="s">
        <v>2258</v>
      </c>
      <c r="E17" t="s">
        <v>3149</v>
      </c>
    </row>
    <row r="18" spans="1:5" x14ac:dyDescent="0.25">
      <c r="A18" t="s">
        <v>3197</v>
      </c>
      <c r="B18" t="s">
        <v>3187</v>
      </c>
      <c r="C18" t="s">
        <v>3148</v>
      </c>
      <c r="D18" t="s">
        <v>3198</v>
      </c>
      <c r="E18" t="s">
        <v>1252</v>
      </c>
    </row>
    <row r="19" spans="1:5" x14ac:dyDescent="0.25">
      <c r="A19" t="s">
        <v>3199</v>
      </c>
      <c r="B19" t="s">
        <v>3394</v>
      </c>
      <c r="C19" t="s">
        <v>3272</v>
      </c>
      <c r="D19" t="s">
        <v>3153</v>
      </c>
      <c r="E19" t="s">
        <v>2751</v>
      </c>
    </row>
    <row r="20" spans="1:5" x14ac:dyDescent="0.25">
      <c r="A20" t="s">
        <v>3202</v>
      </c>
      <c r="B20" t="s">
        <v>3203</v>
      </c>
      <c r="C20" t="s">
        <v>3204</v>
      </c>
      <c r="D20" t="s">
        <v>3205</v>
      </c>
      <c r="E20" t="s">
        <v>1149</v>
      </c>
    </row>
    <row r="21" spans="1:5" x14ac:dyDescent="0.25">
      <c r="A21" t="s">
        <v>3206</v>
      </c>
      <c r="B21" t="s">
        <v>3207</v>
      </c>
      <c r="C21" t="s">
        <v>3208</v>
      </c>
      <c r="D21" t="s">
        <v>3209</v>
      </c>
      <c r="E21" t="s">
        <v>1130</v>
      </c>
    </row>
    <row r="22" spans="1:5" x14ac:dyDescent="0.25">
      <c r="A22" t="s">
        <v>3210</v>
      </c>
      <c r="B22" t="s">
        <v>3269</v>
      </c>
      <c r="C22" t="s">
        <v>3205</v>
      </c>
      <c r="D22" t="s">
        <v>3148</v>
      </c>
      <c r="E22" t="s">
        <v>346</v>
      </c>
    </row>
    <row r="23" spans="1:5" x14ac:dyDescent="0.25">
      <c r="A23" t="s">
        <v>3211</v>
      </c>
      <c r="B23" t="s">
        <v>3184</v>
      </c>
      <c r="C23" t="s">
        <v>3153</v>
      </c>
      <c r="D23" t="s">
        <v>3174</v>
      </c>
      <c r="E23" t="s">
        <v>1209</v>
      </c>
    </row>
    <row r="24" spans="1:5" x14ac:dyDescent="0.25">
      <c r="A24" t="s">
        <v>3212</v>
      </c>
      <c r="B24" t="s">
        <v>3213</v>
      </c>
      <c r="C24" t="s">
        <v>3214</v>
      </c>
      <c r="D24" t="s">
        <v>3215</v>
      </c>
      <c r="E24" t="s">
        <v>1547</v>
      </c>
    </row>
    <row r="25" spans="1:5" x14ac:dyDescent="0.25">
      <c r="A25" t="s">
        <v>3216</v>
      </c>
      <c r="B25" t="s">
        <v>2100</v>
      </c>
      <c r="C25" t="s">
        <v>2100</v>
      </c>
      <c r="D25" t="s">
        <v>131</v>
      </c>
      <c r="E25" t="s">
        <v>1203</v>
      </c>
    </row>
    <row r="26" spans="1:5" x14ac:dyDescent="0.25">
      <c r="A26" t="s">
        <v>3217</v>
      </c>
      <c r="B26" t="s">
        <v>131</v>
      </c>
      <c r="C26" t="s">
        <v>131</v>
      </c>
      <c r="D26" t="s">
        <v>131</v>
      </c>
      <c r="E26" t="s">
        <v>131</v>
      </c>
    </row>
    <row r="27" spans="1:5" x14ac:dyDescent="0.25">
      <c r="A27" t="s">
        <v>3220</v>
      </c>
      <c r="B27" t="s">
        <v>3434</v>
      </c>
      <c r="C27" t="s">
        <v>3435</v>
      </c>
      <c r="D27" t="s">
        <v>3218</v>
      </c>
      <c r="E27" t="s">
        <v>3436</v>
      </c>
    </row>
    <row r="28" spans="1:5" x14ac:dyDescent="0.25">
      <c r="A28" t="s">
        <v>3223</v>
      </c>
      <c r="B28" t="s">
        <v>3105</v>
      </c>
      <c r="C28" t="s">
        <v>3437</v>
      </c>
      <c r="D28" t="s">
        <v>3184</v>
      </c>
      <c r="E28" t="s">
        <v>1602</v>
      </c>
    </row>
    <row r="29" spans="1:5" x14ac:dyDescent="0.25">
      <c r="A29" t="s">
        <v>3224</v>
      </c>
      <c r="B29" t="s">
        <v>3194</v>
      </c>
      <c r="C29" t="s">
        <v>3208</v>
      </c>
      <c r="D29" t="s">
        <v>3153</v>
      </c>
      <c r="E29" t="s">
        <v>1485</v>
      </c>
    </row>
    <row r="30" spans="1:5" x14ac:dyDescent="0.25">
      <c r="A30" t="s">
        <v>3225</v>
      </c>
      <c r="B30" t="s">
        <v>3258</v>
      </c>
      <c r="C30" t="s">
        <v>3203</v>
      </c>
      <c r="D30" t="s">
        <v>3147</v>
      </c>
      <c r="E30" t="s">
        <v>1358</v>
      </c>
    </row>
    <row r="31" spans="1:5" x14ac:dyDescent="0.25">
      <c r="A31" t="s">
        <v>3229</v>
      </c>
      <c r="B31" t="s">
        <v>3174</v>
      </c>
      <c r="C31" t="s">
        <v>3174</v>
      </c>
      <c r="D31" t="s">
        <v>2100</v>
      </c>
      <c r="E31" t="s">
        <v>3149</v>
      </c>
    </row>
    <row r="32" spans="1:5" x14ac:dyDescent="0.25">
      <c r="A32" t="s">
        <v>3230</v>
      </c>
      <c r="B32" t="s">
        <v>3438</v>
      </c>
      <c r="C32" t="s">
        <v>3389</v>
      </c>
      <c r="D32" t="s">
        <v>3291</v>
      </c>
      <c r="E32" t="s">
        <v>1346</v>
      </c>
    </row>
    <row r="33" spans="1:5" x14ac:dyDescent="0.25">
      <c r="A33" t="s">
        <v>3234</v>
      </c>
      <c r="B33" t="s">
        <v>3187</v>
      </c>
      <c r="C33" t="s">
        <v>3174</v>
      </c>
      <c r="D33" t="s">
        <v>3198</v>
      </c>
      <c r="E33" t="s">
        <v>1209</v>
      </c>
    </row>
    <row r="34" spans="1:5" x14ac:dyDescent="0.25">
      <c r="A34" t="s">
        <v>3238</v>
      </c>
      <c r="B34" t="s">
        <v>3439</v>
      </c>
      <c r="C34" t="s">
        <v>3440</v>
      </c>
      <c r="D34" t="s">
        <v>3249</v>
      </c>
      <c r="E34" t="s">
        <v>3241</v>
      </c>
    </row>
    <row r="35" spans="1:5" x14ac:dyDescent="0.25">
      <c r="A35" t="s">
        <v>3242</v>
      </c>
      <c r="B35" t="s">
        <v>3185</v>
      </c>
      <c r="C35" t="s">
        <v>3159</v>
      </c>
      <c r="D35" t="s">
        <v>2258</v>
      </c>
      <c r="E35" t="s">
        <v>1388</v>
      </c>
    </row>
    <row r="36" spans="1:5" x14ac:dyDescent="0.25">
      <c r="A36" t="s">
        <v>3243</v>
      </c>
      <c r="B36" t="s">
        <v>3187</v>
      </c>
      <c r="C36" t="s">
        <v>3174</v>
      </c>
      <c r="D36" t="s">
        <v>131</v>
      </c>
      <c r="E36" t="s">
        <v>1203</v>
      </c>
    </row>
    <row r="37" spans="1:5" x14ac:dyDescent="0.25">
      <c r="A37" t="s">
        <v>3244</v>
      </c>
      <c r="B37" t="s">
        <v>3151</v>
      </c>
      <c r="C37" t="s">
        <v>3207</v>
      </c>
      <c r="D37" t="s">
        <v>3185</v>
      </c>
      <c r="E37" t="s">
        <v>1108</v>
      </c>
    </row>
    <row r="38" spans="1:5" x14ac:dyDescent="0.25">
      <c r="A38" t="s">
        <v>3245</v>
      </c>
      <c r="B38" t="s">
        <v>3166</v>
      </c>
      <c r="C38" t="s">
        <v>3441</v>
      </c>
      <c r="D38" t="s">
        <v>3159</v>
      </c>
      <c r="E38" t="s">
        <v>1339</v>
      </c>
    </row>
    <row r="39" spans="1:5" x14ac:dyDescent="0.25">
      <c r="A39" t="s">
        <v>3246</v>
      </c>
      <c r="B39" t="s">
        <v>3152</v>
      </c>
      <c r="C39" t="s">
        <v>3394</v>
      </c>
      <c r="D39" t="s">
        <v>3147</v>
      </c>
      <c r="E39" t="s">
        <v>1244</v>
      </c>
    </row>
    <row r="40" spans="1:5" x14ac:dyDescent="0.25">
      <c r="A40" t="s">
        <v>3251</v>
      </c>
      <c r="B40" t="s">
        <v>3227</v>
      </c>
      <c r="C40" t="s">
        <v>2949</v>
      </c>
      <c r="D40" t="s">
        <v>3219</v>
      </c>
      <c r="E40" t="s">
        <v>1446</v>
      </c>
    </row>
    <row r="41" spans="1:5" x14ac:dyDescent="0.25">
      <c r="A41" t="s">
        <v>3255</v>
      </c>
      <c r="B41" t="s">
        <v>3187</v>
      </c>
      <c r="C41" t="s">
        <v>3174</v>
      </c>
      <c r="D41" t="s">
        <v>2100</v>
      </c>
      <c r="E41" t="s">
        <v>3149</v>
      </c>
    </row>
    <row r="42" spans="1:5" x14ac:dyDescent="0.25">
      <c r="A42" t="s">
        <v>3256</v>
      </c>
      <c r="B42" t="s">
        <v>3442</v>
      </c>
      <c r="C42" t="s">
        <v>3207</v>
      </c>
      <c r="D42" t="s">
        <v>3203</v>
      </c>
      <c r="E42" t="s">
        <v>774</v>
      </c>
    </row>
    <row r="43" spans="1:5" x14ac:dyDescent="0.25">
      <c r="A43" t="s">
        <v>3259</v>
      </c>
      <c r="B43" t="s">
        <v>131</v>
      </c>
      <c r="C43" t="s">
        <v>131</v>
      </c>
      <c r="D43" t="s">
        <v>131</v>
      </c>
      <c r="E43" t="s">
        <v>131</v>
      </c>
    </row>
    <row r="44" spans="1:5" x14ac:dyDescent="0.25">
      <c r="A44" t="s">
        <v>3260</v>
      </c>
      <c r="B44" t="s">
        <v>131</v>
      </c>
      <c r="C44" t="s">
        <v>131</v>
      </c>
      <c r="D44" t="s">
        <v>131</v>
      </c>
      <c r="E44" t="s">
        <v>131</v>
      </c>
    </row>
    <row r="45" spans="1:5" x14ac:dyDescent="0.25">
      <c r="A45" t="s">
        <v>3261</v>
      </c>
      <c r="B45" t="s">
        <v>3262</v>
      </c>
      <c r="C45" t="s">
        <v>3203</v>
      </c>
      <c r="D45" t="s">
        <v>3153</v>
      </c>
      <c r="E45" t="s">
        <v>1136</v>
      </c>
    </row>
    <row r="46" spans="1:5" x14ac:dyDescent="0.25">
      <c r="A46" t="s">
        <v>3263</v>
      </c>
      <c r="B46" t="s">
        <v>3148</v>
      </c>
      <c r="C46" t="s">
        <v>2100</v>
      </c>
      <c r="D46" t="s">
        <v>3198</v>
      </c>
      <c r="E46" t="s">
        <v>3149</v>
      </c>
    </row>
    <row r="47" spans="1:5" x14ac:dyDescent="0.25">
      <c r="A47" t="s">
        <v>3264</v>
      </c>
      <c r="B47" t="s">
        <v>3158</v>
      </c>
      <c r="C47" t="s">
        <v>3209</v>
      </c>
      <c r="D47" t="s">
        <v>3148</v>
      </c>
      <c r="E47" t="s">
        <v>1533</v>
      </c>
    </row>
    <row r="48" spans="1:5" x14ac:dyDescent="0.25">
      <c r="A48" t="s">
        <v>3265</v>
      </c>
      <c r="B48" t="s">
        <v>3266</v>
      </c>
      <c r="C48" t="s">
        <v>3178</v>
      </c>
      <c r="D48" t="s">
        <v>3253</v>
      </c>
      <c r="E48" t="s">
        <v>1238</v>
      </c>
    </row>
    <row r="49" spans="1:5" x14ac:dyDescent="0.25">
      <c r="A49" t="s">
        <v>3267</v>
      </c>
      <c r="B49" t="s">
        <v>3184</v>
      </c>
      <c r="C49" t="s">
        <v>3254</v>
      </c>
      <c r="D49" t="s">
        <v>3205</v>
      </c>
      <c r="E49" t="s">
        <v>1346</v>
      </c>
    </row>
    <row r="50" spans="1:5" x14ac:dyDescent="0.25">
      <c r="A50" t="s">
        <v>3268</v>
      </c>
      <c r="B50" t="s">
        <v>3269</v>
      </c>
      <c r="C50" t="s">
        <v>3147</v>
      </c>
      <c r="D50" t="s">
        <v>2100</v>
      </c>
      <c r="E50" t="s">
        <v>1252</v>
      </c>
    </row>
    <row r="51" spans="1:5" x14ac:dyDescent="0.25">
      <c r="A51" t="s">
        <v>3270</v>
      </c>
      <c r="B51" t="s">
        <v>3262</v>
      </c>
      <c r="C51" t="s">
        <v>3249</v>
      </c>
      <c r="D51" t="s">
        <v>3158</v>
      </c>
      <c r="E51" t="s">
        <v>2764</v>
      </c>
    </row>
    <row r="52" spans="1:5" x14ac:dyDescent="0.25">
      <c r="A52" t="s">
        <v>3274</v>
      </c>
      <c r="B52" t="s">
        <v>3203</v>
      </c>
      <c r="C52" t="s">
        <v>3204</v>
      </c>
      <c r="D52" t="s">
        <v>3228</v>
      </c>
      <c r="E52" t="s">
        <v>1365</v>
      </c>
    </row>
    <row r="53" spans="1:5" x14ac:dyDescent="0.25">
      <c r="A53" t="s">
        <v>3276</v>
      </c>
      <c r="B53" t="s">
        <v>3201</v>
      </c>
      <c r="C53" t="s">
        <v>3237</v>
      </c>
      <c r="D53" t="s">
        <v>3166</v>
      </c>
      <c r="E53" t="s">
        <v>2765</v>
      </c>
    </row>
    <row r="54" spans="1:5" x14ac:dyDescent="0.25">
      <c r="A54" t="s">
        <v>3277</v>
      </c>
      <c r="B54" t="s">
        <v>3269</v>
      </c>
      <c r="C54" t="s">
        <v>3162</v>
      </c>
      <c r="D54" t="s">
        <v>3187</v>
      </c>
      <c r="E54" t="s">
        <v>1344</v>
      </c>
    </row>
    <row r="55" spans="1:5" x14ac:dyDescent="0.25">
      <c r="A55" t="s">
        <v>3278</v>
      </c>
      <c r="B55" t="s">
        <v>3187</v>
      </c>
      <c r="C55" t="s">
        <v>3148</v>
      </c>
      <c r="D55" t="s">
        <v>2100</v>
      </c>
      <c r="E55" t="s">
        <v>1130</v>
      </c>
    </row>
    <row r="56" spans="1:5" x14ac:dyDescent="0.25">
      <c r="A56" t="s">
        <v>3279</v>
      </c>
      <c r="B56" t="s">
        <v>3272</v>
      </c>
      <c r="C56" t="s">
        <v>3184</v>
      </c>
      <c r="D56" t="s">
        <v>3187</v>
      </c>
      <c r="E56" t="s">
        <v>1488</v>
      </c>
    </row>
    <row r="57" spans="1:5" x14ac:dyDescent="0.25">
      <c r="A57" t="s">
        <v>3281</v>
      </c>
      <c r="B57" t="s">
        <v>3443</v>
      </c>
      <c r="C57" t="s">
        <v>3444</v>
      </c>
      <c r="D57" t="s">
        <v>3275</v>
      </c>
      <c r="E57" t="s">
        <v>2859</v>
      </c>
    </row>
    <row r="58" spans="1:5" x14ac:dyDescent="0.25">
      <c r="A58" t="s">
        <v>3284</v>
      </c>
      <c r="B58" t="s">
        <v>131</v>
      </c>
      <c r="C58" t="s">
        <v>131</v>
      </c>
      <c r="D58" t="s">
        <v>131</v>
      </c>
      <c r="E58" t="s">
        <v>131</v>
      </c>
    </row>
    <row r="59" spans="1:5" x14ac:dyDescent="0.25">
      <c r="A59" t="s">
        <v>3286</v>
      </c>
      <c r="B59" t="s">
        <v>131</v>
      </c>
      <c r="C59" t="s">
        <v>131</v>
      </c>
      <c r="D59" t="s">
        <v>131</v>
      </c>
      <c r="E59" t="s">
        <v>131</v>
      </c>
    </row>
    <row r="60" spans="1:5" x14ac:dyDescent="0.25">
      <c r="A60" t="s">
        <v>3290</v>
      </c>
      <c r="B60" t="s">
        <v>131</v>
      </c>
      <c r="C60" t="s">
        <v>131</v>
      </c>
      <c r="D60" t="s">
        <v>131</v>
      </c>
      <c r="E60" t="s">
        <v>131</v>
      </c>
    </row>
    <row r="61" spans="1:5" x14ac:dyDescent="0.25">
      <c r="A61" t="s">
        <v>3292</v>
      </c>
      <c r="B61" t="s">
        <v>3445</v>
      </c>
      <c r="C61" t="s">
        <v>3446</v>
      </c>
      <c r="D61" t="s">
        <v>3447</v>
      </c>
      <c r="E61" t="s">
        <v>1148</v>
      </c>
    </row>
    <row r="62" spans="1:5" x14ac:dyDescent="0.25">
      <c r="A62" t="s">
        <v>3295</v>
      </c>
      <c r="B62" t="s">
        <v>3209</v>
      </c>
      <c r="C62" t="s">
        <v>3162</v>
      </c>
      <c r="D62" t="s">
        <v>2100</v>
      </c>
      <c r="E62" t="s">
        <v>1487</v>
      </c>
    </row>
    <row r="63" spans="1:5" x14ac:dyDescent="0.25">
      <c r="A63" t="s">
        <v>3296</v>
      </c>
      <c r="B63" t="s">
        <v>3297</v>
      </c>
      <c r="C63" t="s">
        <v>3298</v>
      </c>
      <c r="D63" t="s">
        <v>3299</v>
      </c>
      <c r="E63" t="s">
        <v>1451</v>
      </c>
    </row>
    <row r="64" spans="1:5" x14ac:dyDescent="0.25">
      <c r="A64" t="s">
        <v>3300</v>
      </c>
      <c r="B64" t="s">
        <v>3159</v>
      </c>
      <c r="C64" t="s">
        <v>3147</v>
      </c>
      <c r="D64" t="s">
        <v>3148</v>
      </c>
      <c r="E64" t="s">
        <v>3149</v>
      </c>
    </row>
    <row r="65" spans="1:5" x14ac:dyDescent="0.25">
      <c r="A65" t="s">
        <v>3301</v>
      </c>
      <c r="B65" t="s">
        <v>3166</v>
      </c>
      <c r="C65" t="s">
        <v>3228</v>
      </c>
      <c r="D65" t="s">
        <v>3205</v>
      </c>
      <c r="E65" t="s">
        <v>3302</v>
      </c>
    </row>
    <row r="66" spans="1:5" x14ac:dyDescent="0.25">
      <c r="A66" s="4" t="s">
        <v>3303</v>
      </c>
      <c r="B66" s="4" t="s">
        <v>3448</v>
      </c>
      <c r="C66" s="4" t="s">
        <v>3449</v>
      </c>
      <c r="D66" s="4" t="s">
        <v>3450</v>
      </c>
      <c r="E66" s="4" t="s">
        <v>3451</v>
      </c>
    </row>
  </sheetData>
  <pageMargins left="0.7" right="0.7" top="0.75" bottom="0.75" header="0.3" footer="0.3"/>
  <pageSetup paperSize="9"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F44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103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2971</v>
      </c>
      <c r="B3" t="s">
        <v>3328</v>
      </c>
      <c r="C3" t="s">
        <v>3452</v>
      </c>
      <c r="D3" t="s">
        <v>3453</v>
      </c>
      <c r="E3" t="s">
        <v>1367</v>
      </c>
    </row>
    <row r="4" spans="1:6" x14ac:dyDescent="0.25">
      <c r="A4" t="s">
        <v>2975</v>
      </c>
      <c r="B4" t="s">
        <v>3454</v>
      </c>
      <c r="C4" t="s">
        <v>3455</v>
      </c>
      <c r="D4" t="s">
        <v>3226</v>
      </c>
      <c r="E4" t="s">
        <v>3456</v>
      </c>
    </row>
    <row r="5" spans="1:6" x14ac:dyDescent="0.25">
      <c r="A5" t="s">
        <v>2980</v>
      </c>
      <c r="B5" t="s">
        <v>3457</v>
      </c>
      <c r="C5" t="s">
        <v>3458</v>
      </c>
      <c r="D5" t="s">
        <v>3459</v>
      </c>
      <c r="E5" t="s">
        <v>2857</v>
      </c>
    </row>
    <row r="6" spans="1:6" x14ac:dyDescent="0.25">
      <c r="A6" t="s">
        <v>2985</v>
      </c>
      <c r="B6" t="s">
        <v>3460</v>
      </c>
      <c r="C6" t="s">
        <v>3461</v>
      </c>
      <c r="D6" t="s">
        <v>3462</v>
      </c>
      <c r="E6" t="s">
        <v>1232</v>
      </c>
    </row>
    <row r="7" spans="1:6" x14ac:dyDescent="0.25">
      <c r="A7" t="s">
        <v>2989</v>
      </c>
      <c r="B7" t="s">
        <v>3463</v>
      </c>
      <c r="C7" t="s">
        <v>3464</v>
      </c>
      <c r="D7" t="s">
        <v>3338</v>
      </c>
      <c r="E7" t="s">
        <v>1169</v>
      </c>
    </row>
    <row r="8" spans="1:6" x14ac:dyDescent="0.25">
      <c r="A8" t="s">
        <v>2993</v>
      </c>
      <c r="B8" t="s">
        <v>3465</v>
      </c>
      <c r="C8" t="s">
        <v>3466</v>
      </c>
      <c r="D8" t="s">
        <v>3467</v>
      </c>
      <c r="E8" t="s">
        <v>2746</v>
      </c>
    </row>
    <row r="9" spans="1:6" x14ac:dyDescent="0.25">
      <c r="A9" t="s">
        <v>2998</v>
      </c>
      <c r="B9" t="s">
        <v>3468</v>
      </c>
      <c r="C9" t="s">
        <v>3410</v>
      </c>
      <c r="D9" t="s">
        <v>3469</v>
      </c>
      <c r="E9" t="s">
        <v>1333</v>
      </c>
    </row>
    <row r="10" spans="1:6" x14ac:dyDescent="0.25">
      <c r="A10" t="s">
        <v>3002</v>
      </c>
      <c r="B10" t="s">
        <v>3470</v>
      </c>
      <c r="C10" t="s">
        <v>3471</v>
      </c>
      <c r="D10" t="s">
        <v>3472</v>
      </c>
      <c r="E10" t="s">
        <v>3473</v>
      </c>
    </row>
    <row r="11" spans="1:6" x14ac:dyDescent="0.25">
      <c r="A11" t="s">
        <v>3006</v>
      </c>
      <c r="B11" t="s">
        <v>3474</v>
      </c>
      <c r="C11" t="s">
        <v>3475</v>
      </c>
      <c r="D11" t="s">
        <v>3476</v>
      </c>
      <c r="E11" t="s">
        <v>1128</v>
      </c>
    </row>
    <row r="12" spans="1:6" x14ac:dyDescent="0.25">
      <c r="A12" t="s">
        <v>3010</v>
      </c>
      <c r="B12" t="s">
        <v>3477</v>
      </c>
      <c r="C12" t="s">
        <v>3478</v>
      </c>
      <c r="D12" t="s">
        <v>3386</v>
      </c>
      <c r="E12" t="s">
        <v>2746</v>
      </c>
    </row>
    <row r="13" spans="1:6" x14ac:dyDescent="0.25">
      <c r="A13" t="s">
        <v>3015</v>
      </c>
      <c r="B13" t="s">
        <v>3479</v>
      </c>
      <c r="C13" t="s">
        <v>3480</v>
      </c>
      <c r="D13" t="s">
        <v>3481</v>
      </c>
      <c r="E13" t="s">
        <v>1339</v>
      </c>
    </row>
    <row r="14" spans="1:6" x14ac:dyDescent="0.25">
      <c r="A14" t="s">
        <v>3019</v>
      </c>
      <c r="B14" t="s">
        <v>3482</v>
      </c>
      <c r="C14" t="s">
        <v>3483</v>
      </c>
      <c r="D14" t="s">
        <v>3484</v>
      </c>
      <c r="E14" t="s">
        <v>1300</v>
      </c>
    </row>
    <row r="15" spans="1:6" x14ac:dyDescent="0.25">
      <c r="A15" t="s">
        <v>3023</v>
      </c>
      <c r="B15" t="s">
        <v>3485</v>
      </c>
      <c r="C15" t="s">
        <v>3138</v>
      </c>
      <c r="D15" t="s">
        <v>3486</v>
      </c>
      <c r="E15" t="s">
        <v>3487</v>
      </c>
    </row>
    <row r="16" spans="1:6" x14ac:dyDescent="0.25">
      <c r="A16" t="s">
        <v>3028</v>
      </c>
      <c r="B16" t="s">
        <v>3488</v>
      </c>
      <c r="C16" t="s">
        <v>3489</v>
      </c>
      <c r="D16" t="s">
        <v>3490</v>
      </c>
      <c r="E16" t="s">
        <v>3330</v>
      </c>
    </row>
    <row r="17" spans="1:5" x14ac:dyDescent="0.25">
      <c r="A17" t="s">
        <v>3032</v>
      </c>
      <c r="B17" t="s">
        <v>3491</v>
      </c>
      <c r="C17" t="s">
        <v>3492</v>
      </c>
      <c r="D17" t="s">
        <v>3493</v>
      </c>
      <c r="E17" t="s">
        <v>3494</v>
      </c>
    </row>
    <row r="18" spans="1:5" x14ac:dyDescent="0.25">
      <c r="A18" t="s">
        <v>3037</v>
      </c>
      <c r="B18" t="s">
        <v>3495</v>
      </c>
      <c r="C18" t="s">
        <v>3307</v>
      </c>
      <c r="D18" t="s">
        <v>3496</v>
      </c>
      <c r="E18" t="s">
        <v>1220</v>
      </c>
    </row>
    <row r="19" spans="1:5" x14ac:dyDescent="0.25">
      <c r="A19" t="s">
        <v>3042</v>
      </c>
      <c r="B19" t="s">
        <v>3497</v>
      </c>
      <c r="C19" t="s">
        <v>3119</v>
      </c>
      <c r="D19" t="s">
        <v>3498</v>
      </c>
      <c r="E19" t="s">
        <v>3499</v>
      </c>
    </row>
    <row r="20" spans="1:5" x14ac:dyDescent="0.25">
      <c r="A20" t="s">
        <v>3046</v>
      </c>
      <c r="B20" t="s">
        <v>3500</v>
      </c>
      <c r="C20" t="s">
        <v>3396</v>
      </c>
      <c r="D20" t="s">
        <v>3501</v>
      </c>
      <c r="E20" t="s">
        <v>2751</v>
      </c>
    </row>
    <row r="21" spans="1:5" x14ac:dyDescent="0.25">
      <c r="A21" t="s">
        <v>3051</v>
      </c>
      <c r="B21" t="s">
        <v>3502</v>
      </c>
      <c r="C21" t="s">
        <v>3177</v>
      </c>
      <c r="D21" t="s">
        <v>3103</v>
      </c>
      <c r="E21" t="s">
        <v>3503</v>
      </c>
    </row>
    <row r="22" spans="1:5" x14ac:dyDescent="0.25">
      <c r="A22" t="s">
        <v>3056</v>
      </c>
      <c r="B22" t="s">
        <v>3504</v>
      </c>
      <c r="C22" t="s">
        <v>3505</v>
      </c>
      <c r="D22" t="s">
        <v>3506</v>
      </c>
      <c r="E22" t="s">
        <v>1148</v>
      </c>
    </row>
    <row r="23" spans="1:5" x14ac:dyDescent="0.25">
      <c r="A23" t="s">
        <v>3060</v>
      </c>
      <c r="B23" t="s">
        <v>3507</v>
      </c>
      <c r="C23" t="s">
        <v>3508</v>
      </c>
      <c r="D23" t="s">
        <v>3509</v>
      </c>
      <c r="E23" t="s">
        <v>3055</v>
      </c>
    </row>
    <row r="24" spans="1:5" x14ac:dyDescent="0.25">
      <c r="A24" t="s">
        <v>3064</v>
      </c>
      <c r="B24" t="s">
        <v>3510</v>
      </c>
      <c r="C24" t="s">
        <v>3398</v>
      </c>
      <c r="D24" t="s">
        <v>3329</v>
      </c>
      <c r="E24" t="s">
        <v>1606</v>
      </c>
    </row>
    <row r="25" spans="1:5" x14ac:dyDescent="0.25">
      <c r="A25" t="s">
        <v>3068</v>
      </c>
      <c r="B25" t="s">
        <v>3511</v>
      </c>
      <c r="C25" t="s">
        <v>3512</v>
      </c>
      <c r="D25" t="s">
        <v>3513</v>
      </c>
      <c r="E25" t="s">
        <v>3101</v>
      </c>
    </row>
    <row r="26" spans="1:5" x14ac:dyDescent="0.25">
      <c r="A26" t="s">
        <v>3073</v>
      </c>
      <c r="B26" t="s">
        <v>3388</v>
      </c>
      <c r="C26" t="s">
        <v>3514</v>
      </c>
      <c r="D26" t="s">
        <v>3515</v>
      </c>
      <c r="E26" t="s">
        <v>3340</v>
      </c>
    </row>
    <row r="27" spans="1:5" x14ac:dyDescent="0.25">
      <c r="A27" t="s">
        <v>3077</v>
      </c>
      <c r="B27" t="s">
        <v>3516</v>
      </c>
      <c r="C27" t="s">
        <v>3517</v>
      </c>
      <c r="D27" t="s">
        <v>3518</v>
      </c>
      <c r="E27" t="s">
        <v>275</v>
      </c>
    </row>
    <row r="28" spans="1:5" x14ac:dyDescent="0.25">
      <c r="A28" t="s">
        <v>3082</v>
      </c>
      <c r="B28" t="s">
        <v>3519</v>
      </c>
      <c r="C28" t="s">
        <v>3520</v>
      </c>
      <c r="D28" t="s">
        <v>3521</v>
      </c>
      <c r="E28" t="s">
        <v>3522</v>
      </c>
    </row>
    <row r="29" spans="1:5" x14ac:dyDescent="0.25">
      <c r="A29" t="s">
        <v>3086</v>
      </c>
      <c r="B29" t="s">
        <v>3523</v>
      </c>
      <c r="C29" t="s">
        <v>3524</v>
      </c>
      <c r="D29" t="s">
        <v>3525</v>
      </c>
      <c r="E29" t="s">
        <v>3433</v>
      </c>
    </row>
    <row r="30" spans="1:5" x14ac:dyDescent="0.25">
      <c r="A30" t="s">
        <v>3090</v>
      </c>
      <c r="B30" t="s">
        <v>3526</v>
      </c>
      <c r="C30" t="s">
        <v>3527</v>
      </c>
      <c r="D30" t="s">
        <v>3176</v>
      </c>
      <c r="E30" t="s">
        <v>3528</v>
      </c>
    </row>
    <row r="31" spans="1:5" x14ac:dyDescent="0.25">
      <c r="A31" t="s">
        <v>3093</v>
      </c>
      <c r="B31" t="s">
        <v>3445</v>
      </c>
      <c r="C31" t="s">
        <v>3529</v>
      </c>
      <c r="D31" t="s">
        <v>3430</v>
      </c>
      <c r="E31" t="s">
        <v>1119</v>
      </c>
    </row>
    <row r="32" spans="1:5" x14ac:dyDescent="0.25">
      <c r="A32" t="s">
        <v>3097</v>
      </c>
      <c r="B32" t="s">
        <v>3530</v>
      </c>
      <c r="C32" t="s">
        <v>3531</v>
      </c>
      <c r="D32" t="s">
        <v>3532</v>
      </c>
      <c r="E32" t="s">
        <v>3533</v>
      </c>
    </row>
    <row r="33" spans="1:5" x14ac:dyDescent="0.25">
      <c r="A33" t="s">
        <v>3102</v>
      </c>
      <c r="B33" t="s">
        <v>3431</v>
      </c>
      <c r="C33" t="s">
        <v>3534</v>
      </c>
      <c r="D33" t="s">
        <v>3204</v>
      </c>
      <c r="E33" t="s">
        <v>1227</v>
      </c>
    </row>
    <row r="34" spans="1:5" x14ac:dyDescent="0.25">
      <c r="A34" t="s">
        <v>3106</v>
      </c>
      <c r="B34" t="s">
        <v>3535</v>
      </c>
      <c r="C34" t="s">
        <v>3536</v>
      </c>
      <c r="D34" t="s">
        <v>3537</v>
      </c>
      <c r="E34" t="s">
        <v>1349</v>
      </c>
    </row>
    <row r="35" spans="1:5" x14ac:dyDescent="0.25">
      <c r="A35" t="s">
        <v>3110</v>
      </c>
      <c r="B35" t="s">
        <v>3538</v>
      </c>
      <c r="C35" t="s">
        <v>3539</v>
      </c>
      <c r="D35" t="s">
        <v>3540</v>
      </c>
      <c r="E35" t="s">
        <v>1480</v>
      </c>
    </row>
    <row r="36" spans="1:5" x14ac:dyDescent="0.25">
      <c r="A36" t="s">
        <v>3114</v>
      </c>
      <c r="B36" t="s">
        <v>3541</v>
      </c>
      <c r="C36" t="s">
        <v>3542</v>
      </c>
      <c r="D36" t="s">
        <v>3543</v>
      </c>
      <c r="E36" t="s">
        <v>3456</v>
      </c>
    </row>
    <row r="37" spans="1:5" x14ac:dyDescent="0.25">
      <c r="A37" t="s">
        <v>3118</v>
      </c>
      <c r="B37" t="s">
        <v>3544</v>
      </c>
      <c r="C37" t="s">
        <v>3514</v>
      </c>
      <c r="D37" t="s">
        <v>3439</v>
      </c>
      <c r="E37" t="s">
        <v>3533</v>
      </c>
    </row>
    <row r="38" spans="1:5" x14ac:dyDescent="0.25">
      <c r="A38" t="s">
        <v>3122</v>
      </c>
      <c r="B38" t="s">
        <v>3545</v>
      </c>
      <c r="C38" t="s">
        <v>3039</v>
      </c>
      <c r="D38" t="s">
        <v>3482</v>
      </c>
      <c r="E38" t="s">
        <v>1511</v>
      </c>
    </row>
    <row r="39" spans="1:5" x14ac:dyDescent="0.25">
      <c r="A39" t="s">
        <v>3127</v>
      </c>
      <c r="B39" t="s">
        <v>3546</v>
      </c>
      <c r="C39" t="s">
        <v>3547</v>
      </c>
      <c r="D39" t="s">
        <v>3548</v>
      </c>
      <c r="E39" t="s">
        <v>1341</v>
      </c>
    </row>
    <row r="40" spans="1:5" x14ac:dyDescent="0.25">
      <c r="A40" t="s">
        <v>3131</v>
      </c>
      <c r="B40" t="s">
        <v>3549</v>
      </c>
      <c r="C40" t="s">
        <v>3550</v>
      </c>
      <c r="D40" t="s">
        <v>3248</v>
      </c>
      <c r="E40" t="s">
        <v>1361</v>
      </c>
    </row>
    <row r="41" spans="1:5" x14ac:dyDescent="0.25">
      <c r="A41" t="s">
        <v>3135</v>
      </c>
      <c r="B41" t="s">
        <v>3328</v>
      </c>
      <c r="C41" t="s">
        <v>3551</v>
      </c>
      <c r="D41" t="s">
        <v>3552</v>
      </c>
      <c r="E41" t="s">
        <v>1142</v>
      </c>
    </row>
    <row r="42" spans="1:5" x14ac:dyDescent="0.25">
      <c r="A42" t="s">
        <v>3139</v>
      </c>
      <c r="B42" t="s">
        <v>3553</v>
      </c>
      <c r="C42" t="s">
        <v>3554</v>
      </c>
      <c r="D42" t="s">
        <v>3555</v>
      </c>
      <c r="E42" t="s">
        <v>3375</v>
      </c>
    </row>
    <row r="43" spans="1:5" x14ac:dyDescent="0.25">
      <c r="A43" t="s">
        <v>3142</v>
      </c>
      <c r="B43" t="s">
        <v>3364</v>
      </c>
      <c r="C43" t="s">
        <v>3556</v>
      </c>
      <c r="D43" t="s">
        <v>3557</v>
      </c>
      <c r="E43" t="s">
        <v>2846</v>
      </c>
    </row>
    <row r="44" spans="1:5" x14ac:dyDescent="0.25">
      <c r="A44" s="4" t="s">
        <v>567</v>
      </c>
      <c r="B44" s="4" t="s">
        <v>3558</v>
      </c>
      <c r="C44" s="4" t="s">
        <v>3559</v>
      </c>
      <c r="D44" s="4" t="s">
        <v>3560</v>
      </c>
      <c r="E44" s="4" t="s">
        <v>1230</v>
      </c>
    </row>
  </sheetData>
  <pageMargins left="0.7" right="0.7" top="0.75" bottom="0.75" header="0.3" footer="0.3"/>
  <pageSetup paperSize="9"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F66"/>
  <sheetViews>
    <sheetView workbookViewId="0"/>
  </sheetViews>
  <sheetFormatPr defaultColWidth="11.42578125" defaultRowHeight="15" x14ac:dyDescent="0.25"/>
  <cols>
    <col min="1" max="1" width="50.7109375" customWidth="1"/>
    <col min="2" max="5" width="22.7109375" customWidth="1"/>
    <col min="6" max="6" width="13.140625" customWidth="1"/>
  </cols>
  <sheetData>
    <row r="1" spans="1:6" x14ac:dyDescent="0.25">
      <c r="A1" s="4" t="s">
        <v>104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3146</v>
      </c>
      <c r="B3" t="s">
        <v>131</v>
      </c>
      <c r="C3" t="s">
        <v>131</v>
      </c>
      <c r="D3" t="s">
        <v>131</v>
      </c>
      <c r="E3" t="s">
        <v>131</v>
      </c>
    </row>
    <row r="4" spans="1:6" x14ac:dyDescent="0.25">
      <c r="A4" t="s">
        <v>3150</v>
      </c>
      <c r="B4" t="s">
        <v>131</v>
      </c>
      <c r="C4" t="s">
        <v>131</v>
      </c>
      <c r="D4" t="s">
        <v>131</v>
      </c>
      <c r="E4" t="s">
        <v>131</v>
      </c>
    </row>
    <row r="5" spans="1:6" x14ac:dyDescent="0.25">
      <c r="A5" t="s">
        <v>3154</v>
      </c>
      <c r="B5" t="s">
        <v>3561</v>
      </c>
      <c r="C5" t="s">
        <v>150</v>
      </c>
      <c r="D5" t="s">
        <v>3394</v>
      </c>
      <c r="E5" t="s">
        <v>426</v>
      </c>
    </row>
    <row r="6" spans="1:6" x14ac:dyDescent="0.25">
      <c r="A6" t="s">
        <v>3157</v>
      </c>
      <c r="B6" t="s">
        <v>131</v>
      </c>
      <c r="C6" t="s">
        <v>131</v>
      </c>
      <c r="D6" t="s">
        <v>131</v>
      </c>
      <c r="E6" t="s">
        <v>131</v>
      </c>
    </row>
    <row r="7" spans="1:6" x14ac:dyDescent="0.25">
      <c r="A7" t="s">
        <v>3161</v>
      </c>
      <c r="B7" t="s">
        <v>3159</v>
      </c>
      <c r="C7" t="s">
        <v>3162</v>
      </c>
      <c r="D7" t="s">
        <v>3163</v>
      </c>
      <c r="E7" t="s">
        <v>156</v>
      </c>
    </row>
    <row r="8" spans="1:6" x14ac:dyDescent="0.25">
      <c r="A8" t="s">
        <v>3164</v>
      </c>
      <c r="B8" t="s">
        <v>3219</v>
      </c>
      <c r="C8" t="s">
        <v>3153</v>
      </c>
      <c r="D8" t="s">
        <v>3209</v>
      </c>
      <c r="E8" t="s">
        <v>357</v>
      </c>
    </row>
    <row r="9" spans="1:6" x14ac:dyDescent="0.25">
      <c r="A9" t="s">
        <v>3168</v>
      </c>
      <c r="B9" t="s">
        <v>3562</v>
      </c>
      <c r="C9" t="s">
        <v>2950</v>
      </c>
      <c r="D9" t="s">
        <v>3208</v>
      </c>
      <c r="E9" t="s">
        <v>3172</v>
      </c>
    </row>
    <row r="10" spans="1:6" x14ac:dyDescent="0.25">
      <c r="A10" t="s">
        <v>3173</v>
      </c>
      <c r="B10" t="s">
        <v>2100</v>
      </c>
      <c r="C10" t="s">
        <v>2100</v>
      </c>
      <c r="D10" t="s">
        <v>131</v>
      </c>
      <c r="E10" t="s">
        <v>1203</v>
      </c>
    </row>
    <row r="11" spans="1:6" x14ac:dyDescent="0.25">
      <c r="A11" t="s">
        <v>3175</v>
      </c>
      <c r="B11" t="s">
        <v>3496</v>
      </c>
      <c r="C11" t="s">
        <v>3563</v>
      </c>
      <c r="D11" t="s">
        <v>3561</v>
      </c>
      <c r="E11" t="s">
        <v>1373</v>
      </c>
    </row>
    <row r="12" spans="1:6" x14ac:dyDescent="0.25">
      <c r="A12" t="s">
        <v>3179</v>
      </c>
      <c r="B12" t="s">
        <v>3564</v>
      </c>
      <c r="C12" t="s">
        <v>3565</v>
      </c>
      <c r="D12" t="s">
        <v>3566</v>
      </c>
      <c r="E12" t="s">
        <v>1476</v>
      </c>
    </row>
    <row r="13" spans="1:6" x14ac:dyDescent="0.25">
      <c r="A13" t="s">
        <v>3183</v>
      </c>
      <c r="B13" t="s">
        <v>131</v>
      </c>
      <c r="C13" t="s">
        <v>131</v>
      </c>
      <c r="D13" t="s">
        <v>131</v>
      </c>
      <c r="E13" t="s">
        <v>131</v>
      </c>
    </row>
    <row r="14" spans="1:6" x14ac:dyDescent="0.25">
      <c r="A14" t="s">
        <v>3186</v>
      </c>
      <c r="B14" t="s">
        <v>2258</v>
      </c>
      <c r="C14" t="s">
        <v>2100</v>
      </c>
      <c r="D14" t="s">
        <v>3198</v>
      </c>
      <c r="E14" t="s">
        <v>3149</v>
      </c>
    </row>
    <row r="15" spans="1:6" x14ac:dyDescent="0.25">
      <c r="A15" t="s">
        <v>3188</v>
      </c>
      <c r="B15" t="s">
        <v>3184</v>
      </c>
      <c r="C15" t="s">
        <v>3228</v>
      </c>
      <c r="D15" t="s">
        <v>3159</v>
      </c>
      <c r="E15" t="s">
        <v>2922</v>
      </c>
    </row>
    <row r="16" spans="1:6" x14ac:dyDescent="0.25">
      <c r="A16" t="s">
        <v>3193</v>
      </c>
      <c r="B16" t="s">
        <v>2258</v>
      </c>
      <c r="C16" t="s">
        <v>2100</v>
      </c>
      <c r="D16" t="s">
        <v>3198</v>
      </c>
      <c r="E16" t="s">
        <v>3149</v>
      </c>
    </row>
    <row r="17" spans="1:5" x14ac:dyDescent="0.25">
      <c r="A17" t="s">
        <v>3196</v>
      </c>
      <c r="B17" t="s">
        <v>131</v>
      </c>
      <c r="C17" t="s">
        <v>131</v>
      </c>
      <c r="D17" t="s">
        <v>131</v>
      </c>
      <c r="E17" t="s">
        <v>131</v>
      </c>
    </row>
    <row r="18" spans="1:5" x14ac:dyDescent="0.25">
      <c r="A18" t="s">
        <v>3197</v>
      </c>
      <c r="B18" t="s">
        <v>131</v>
      </c>
      <c r="C18" t="s">
        <v>131</v>
      </c>
      <c r="D18" t="s">
        <v>131</v>
      </c>
      <c r="E18" t="s">
        <v>131</v>
      </c>
    </row>
    <row r="19" spans="1:5" x14ac:dyDescent="0.25">
      <c r="A19" t="s">
        <v>3199</v>
      </c>
      <c r="B19" t="s">
        <v>3567</v>
      </c>
      <c r="C19" t="s">
        <v>3203</v>
      </c>
      <c r="D19" t="s">
        <v>3219</v>
      </c>
      <c r="E19" t="s">
        <v>1568</v>
      </c>
    </row>
    <row r="20" spans="1:5" x14ac:dyDescent="0.25">
      <c r="A20" t="s">
        <v>3202</v>
      </c>
      <c r="B20" t="s">
        <v>131</v>
      </c>
      <c r="C20" t="s">
        <v>131</v>
      </c>
      <c r="D20" t="s">
        <v>131</v>
      </c>
      <c r="E20" t="s">
        <v>131</v>
      </c>
    </row>
    <row r="21" spans="1:5" x14ac:dyDescent="0.25">
      <c r="A21" t="s">
        <v>3206</v>
      </c>
      <c r="B21" t="s">
        <v>131</v>
      </c>
      <c r="C21" t="s">
        <v>131</v>
      </c>
      <c r="D21" t="s">
        <v>131</v>
      </c>
      <c r="E21" t="s">
        <v>131</v>
      </c>
    </row>
    <row r="22" spans="1:5" x14ac:dyDescent="0.25">
      <c r="A22" t="s">
        <v>3210</v>
      </c>
      <c r="B22" t="s">
        <v>3205</v>
      </c>
      <c r="C22" t="s">
        <v>3187</v>
      </c>
      <c r="D22" t="s">
        <v>3148</v>
      </c>
      <c r="E22" t="s">
        <v>989</v>
      </c>
    </row>
    <row r="23" spans="1:5" x14ac:dyDescent="0.25">
      <c r="A23" t="s">
        <v>3211</v>
      </c>
      <c r="B23" t="s">
        <v>131</v>
      </c>
      <c r="C23" t="s">
        <v>131</v>
      </c>
      <c r="D23" t="s">
        <v>131</v>
      </c>
      <c r="E23" t="s">
        <v>131</v>
      </c>
    </row>
    <row r="24" spans="1:5" x14ac:dyDescent="0.25">
      <c r="A24" t="s">
        <v>3212</v>
      </c>
      <c r="B24" t="s">
        <v>131</v>
      </c>
      <c r="C24" t="s">
        <v>131</v>
      </c>
      <c r="D24" t="s">
        <v>131</v>
      </c>
      <c r="E24" t="s">
        <v>131</v>
      </c>
    </row>
    <row r="25" spans="1:5" x14ac:dyDescent="0.25">
      <c r="A25" t="s">
        <v>3216</v>
      </c>
      <c r="B25" t="s">
        <v>2100</v>
      </c>
      <c r="C25" t="s">
        <v>2100</v>
      </c>
      <c r="D25" t="s">
        <v>3198</v>
      </c>
      <c r="E25" t="s">
        <v>3149</v>
      </c>
    </row>
    <row r="26" spans="1:5" x14ac:dyDescent="0.25">
      <c r="A26" t="s">
        <v>3217</v>
      </c>
      <c r="B26" t="s">
        <v>3171</v>
      </c>
      <c r="C26" t="s">
        <v>3218</v>
      </c>
      <c r="D26" t="s">
        <v>3219</v>
      </c>
      <c r="E26" t="s">
        <v>981</v>
      </c>
    </row>
    <row r="27" spans="1:5" x14ac:dyDescent="0.25">
      <c r="A27" t="s">
        <v>3220</v>
      </c>
      <c r="B27" t="s">
        <v>3568</v>
      </c>
      <c r="C27" t="s">
        <v>3569</v>
      </c>
      <c r="D27" t="s">
        <v>3534</v>
      </c>
      <c r="E27" t="s">
        <v>1358</v>
      </c>
    </row>
    <row r="28" spans="1:5" x14ac:dyDescent="0.25">
      <c r="A28" t="s">
        <v>3223</v>
      </c>
      <c r="B28" t="s">
        <v>3163</v>
      </c>
      <c r="C28" t="s">
        <v>3205</v>
      </c>
      <c r="D28" t="s">
        <v>3174</v>
      </c>
      <c r="E28" t="s">
        <v>1300</v>
      </c>
    </row>
    <row r="29" spans="1:5" x14ac:dyDescent="0.25">
      <c r="A29" t="s">
        <v>3224</v>
      </c>
      <c r="B29" t="s">
        <v>131</v>
      </c>
      <c r="C29" t="s">
        <v>131</v>
      </c>
      <c r="D29" t="s">
        <v>131</v>
      </c>
      <c r="E29" t="s">
        <v>131</v>
      </c>
    </row>
    <row r="30" spans="1:5" x14ac:dyDescent="0.25">
      <c r="A30" t="s">
        <v>3225</v>
      </c>
      <c r="B30" t="s">
        <v>3204</v>
      </c>
      <c r="C30" t="s">
        <v>3249</v>
      </c>
      <c r="D30" t="s">
        <v>3147</v>
      </c>
      <c r="E30" t="s">
        <v>1239</v>
      </c>
    </row>
    <row r="31" spans="1:5" x14ac:dyDescent="0.25">
      <c r="A31" t="s">
        <v>3229</v>
      </c>
      <c r="B31" t="s">
        <v>131</v>
      </c>
      <c r="C31" t="s">
        <v>131</v>
      </c>
      <c r="D31" t="s">
        <v>131</v>
      </c>
      <c r="E31" t="s">
        <v>131</v>
      </c>
    </row>
    <row r="32" spans="1:5" x14ac:dyDescent="0.25">
      <c r="A32" t="s">
        <v>3230</v>
      </c>
      <c r="B32" t="s">
        <v>3555</v>
      </c>
      <c r="C32" t="s">
        <v>3103</v>
      </c>
      <c r="D32" t="s">
        <v>3442</v>
      </c>
      <c r="E32" t="s">
        <v>1435</v>
      </c>
    </row>
    <row r="33" spans="1:5" x14ac:dyDescent="0.25">
      <c r="A33" t="s">
        <v>3234</v>
      </c>
      <c r="B33" t="s">
        <v>3315</v>
      </c>
      <c r="C33" t="s">
        <v>3570</v>
      </c>
      <c r="D33" t="s">
        <v>3191</v>
      </c>
      <c r="E33" t="s">
        <v>2749</v>
      </c>
    </row>
    <row r="34" spans="1:5" x14ac:dyDescent="0.25">
      <c r="A34" t="s">
        <v>3238</v>
      </c>
      <c r="B34" t="s">
        <v>3247</v>
      </c>
      <c r="C34" t="s">
        <v>3571</v>
      </c>
      <c r="D34" t="s">
        <v>3171</v>
      </c>
      <c r="E34" t="s">
        <v>1509</v>
      </c>
    </row>
    <row r="35" spans="1:5" x14ac:dyDescent="0.25">
      <c r="A35" t="s">
        <v>3242</v>
      </c>
      <c r="B35" t="s">
        <v>131</v>
      </c>
      <c r="C35" t="s">
        <v>131</v>
      </c>
      <c r="D35" t="s">
        <v>131</v>
      </c>
      <c r="E35" t="s">
        <v>131</v>
      </c>
    </row>
    <row r="36" spans="1:5" x14ac:dyDescent="0.25">
      <c r="A36" t="s">
        <v>3243</v>
      </c>
      <c r="B36" t="s">
        <v>3153</v>
      </c>
      <c r="C36" t="s">
        <v>3572</v>
      </c>
      <c r="D36" t="s">
        <v>3163</v>
      </c>
      <c r="E36" t="s">
        <v>1485</v>
      </c>
    </row>
    <row r="37" spans="1:5" x14ac:dyDescent="0.25">
      <c r="A37" t="s">
        <v>3244</v>
      </c>
      <c r="B37" t="s">
        <v>131</v>
      </c>
      <c r="C37" t="s">
        <v>131</v>
      </c>
      <c r="D37" t="s">
        <v>131</v>
      </c>
      <c r="E37" t="s">
        <v>131</v>
      </c>
    </row>
    <row r="38" spans="1:5" x14ac:dyDescent="0.25">
      <c r="A38" t="s">
        <v>3245</v>
      </c>
      <c r="B38" t="s">
        <v>3174</v>
      </c>
      <c r="C38" t="s">
        <v>3174</v>
      </c>
      <c r="D38" t="s">
        <v>2258</v>
      </c>
      <c r="E38" t="s">
        <v>357</v>
      </c>
    </row>
    <row r="39" spans="1:5" x14ac:dyDescent="0.25">
      <c r="A39" t="s">
        <v>3246</v>
      </c>
      <c r="B39" t="s">
        <v>3432</v>
      </c>
      <c r="C39" t="s">
        <v>3534</v>
      </c>
      <c r="D39" t="s">
        <v>3254</v>
      </c>
      <c r="E39" t="s">
        <v>3241</v>
      </c>
    </row>
    <row r="40" spans="1:5" x14ac:dyDescent="0.25">
      <c r="A40" t="s">
        <v>3251</v>
      </c>
      <c r="B40" t="s">
        <v>2258</v>
      </c>
      <c r="C40" t="s">
        <v>2258</v>
      </c>
      <c r="D40" t="s">
        <v>2100</v>
      </c>
      <c r="E40" t="s">
        <v>1344</v>
      </c>
    </row>
    <row r="41" spans="1:5" x14ac:dyDescent="0.25">
      <c r="A41" t="s">
        <v>3255</v>
      </c>
      <c r="B41" t="s">
        <v>3174</v>
      </c>
      <c r="C41" t="s">
        <v>2258</v>
      </c>
      <c r="D41" t="s">
        <v>3198</v>
      </c>
      <c r="E41" t="s">
        <v>1346</v>
      </c>
    </row>
    <row r="42" spans="1:5" x14ac:dyDescent="0.25">
      <c r="A42" t="s">
        <v>3256</v>
      </c>
      <c r="B42" t="s">
        <v>3174</v>
      </c>
      <c r="C42" t="s">
        <v>3174</v>
      </c>
      <c r="D42" t="s">
        <v>3174</v>
      </c>
      <c r="E42" t="s">
        <v>190</v>
      </c>
    </row>
    <row r="43" spans="1:5" x14ac:dyDescent="0.25">
      <c r="A43" t="s">
        <v>3259</v>
      </c>
      <c r="B43" t="s">
        <v>2258</v>
      </c>
      <c r="C43" t="s">
        <v>2258</v>
      </c>
      <c r="D43" t="s">
        <v>2100</v>
      </c>
      <c r="E43" t="s">
        <v>1344</v>
      </c>
    </row>
    <row r="44" spans="1:5" x14ac:dyDescent="0.25">
      <c r="A44" t="s">
        <v>3260</v>
      </c>
      <c r="B44" t="s">
        <v>3148</v>
      </c>
      <c r="C44" t="s">
        <v>3174</v>
      </c>
      <c r="D44" t="s">
        <v>2100</v>
      </c>
      <c r="E44" t="s">
        <v>3149</v>
      </c>
    </row>
    <row r="45" spans="1:5" x14ac:dyDescent="0.25">
      <c r="A45" t="s">
        <v>3261</v>
      </c>
      <c r="B45" t="s">
        <v>131</v>
      </c>
      <c r="C45" t="s">
        <v>131</v>
      </c>
      <c r="D45" t="s">
        <v>131</v>
      </c>
      <c r="E45" t="s">
        <v>131</v>
      </c>
    </row>
    <row r="46" spans="1:5" x14ac:dyDescent="0.25">
      <c r="A46" t="s">
        <v>3263</v>
      </c>
      <c r="B46" t="s">
        <v>2100</v>
      </c>
      <c r="C46" t="s">
        <v>2100</v>
      </c>
      <c r="D46" t="s">
        <v>3198</v>
      </c>
      <c r="E46" t="s">
        <v>3149</v>
      </c>
    </row>
    <row r="47" spans="1:5" x14ac:dyDescent="0.25">
      <c r="A47" t="s">
        <v>3264</v>
      </c>
      <c r="B47" t="s">
        <v>131</v>
      </c>
      <c r="C47" t="s">
        <v>131</v>
      </c>
      <c r="D47" t="s">
        <v>131</v>
      </c>
      <c r="E47" t="s">
        <v>131</v>
      </c>
    </row>
    <row r="48" spans="1:5" x14ac:dyDescent="0.25">
      <c r="A48" t="s">
        <v>3265</v>
      </c>
      <c r="B48" t="s">
        <v>131</v>
      </c>
      <c r="C48" t="s">
        <v>131</v>
      </c>
      <c r="D48" t="s">
        <v>131</v>
      </c>
      <c r="E48" t="s">
        <v>131</v>
      </c>
    </row>
    <row r="49" spans="1:5" x14ac:dyDescent="0.25">
      <c r="A49" t="s">
        <v>3267</v>
      </c>
      <c r="B49" t="s">
        <v>131</v>
      </c>
      <c r="C49" t="s">
        <v>131</v>
      </c>
      <c r="D49" t="s">
        <v>131</v>
      </c>
      <c r="E49" t="s">
        <v>131</v>
      </c>
    </row>
    <row r="50" spans="1:5" x14ac:dyDescent="0.25">
      <c r="A50" t="s">
        <v>3268</v>
      </c>
      <c r="B50" t="s">
        <v>131</v>
      </c>
      <c r="C50" t="s">
        <v>131</v>
      </c>
      <c r="D50" t="s">
        <v>131</v>
      </c>
      <c r="E50" t="s">
        <v>131</v>
      </c>
    </row>
    <row r="51" spans="1:5" x14ac:dyDescent="0.25">
      <c r="A51" t="s">
        <v>3270</v>
      </c>
      <c r="B51" t="s">
        <v>3203</v>
      </c>
      <c r="C51" t="s">
        <v>3249</v>
      </c>
      <c r="D51" t="s">
        <v>3219</v>
      </c>
      <c r="E51" t="s">
        <v>3326</v>
      </c>
    </row>
    <row r="52" spans="1:5" x14ac:dyDescent="0.25">
      <c r="A52" t="s">
        <v>3274</v>
      </c>
      <c r="B52" t="s">
        <v>3171</v>
      </c>
      <c r="C52" t="s">
        <v>3208</v>
      </c>
      <c r="D52" t="s">
        <v>3158</v>
      </c>
      <c r="E52" t="s">
        <v>1194</v>
      </c>
    </row>
    <row r="53" spans="1:5" x14ac:dyDescent="0.25">
      <c r="A53" t="s">
        <v>3276</v>
      </c>
      <c r="B53" t="s">
        <v>131</v>
      </c>
      <c r="C53" t="s">
        <v>131</v>
      </c>
      <c r="D53" t="s">
        <v>131</v>
      </c>
      <c r="E53" t="s">
        <v>131</v>
      </c>
    </row>
    <row r="54" spans="1:5" x14ac:dyDescent="0.25">
      <c r="A54" t="s">
        <v>3277</v>
      </c>
      <c r="B54" t="s">
        <v>131</v>
      </c>
      <c r="C54" t="s">
        <v>131</v>
      </c>
      <c r="D54" t="s">
        <v>131</v>
      </c>
      <c r="E54" t="s">
        <v>131</v>
      </c>
    </row>
    <row r="55" spans="1:5" x14ac:dyDescent="0.25">
      <c r="A55" t="s">
        <v>3278</v>
      </c>
      <c r="B55" t="s">
        <v>131</v>
      </c>
      <c r="C55" t="s">
        <v>131</v>
      </c>
      <c r="D55" t="s">
        <v>131</v>
      </c>
      <c r="E55" t="s">
        <v>131</v>
      </c>
    </row>
    <row r="56" spans="1:5" x14ac:dyDescent="0.25">
      <c r="A56" t="s">
        <v>3279</v>
      </c>
      <c r="B56" t="s">
        <v>3198</v>
      </c>
      <c r="C56" t="s">
        <v>3198</v>
      </c>
      <c r="D56" t="s">
        <v>3198</v>
      </c>
      <c r="E56" t="s">
        <v>190</v>
      </c>
    </row>
    <row r="57" spans="1:5" x14ac:dyDescent="0.25">
      <c r="A57" t="s">
        <v>3281</v>
      </c>
      <c r="B57" t="s">
        <v>3572</v>
      </c>
      <c r="C57" t="s">
        <v>3572</v>
      </c>
      <c r="D57" t="s">
        <v>3163</v>
      </c>
      <c r="E57" t="s">
        <v>1485</v>
      </c>
    </row>
    <row r="58" spans="1:5" x14ac:dyDescent="0.25">
      <c r="A58" t="s">
        <v>3284</v>
      </c>
      <c r="B58" t="s">
        <v>3195</v>
      </c>
      <c r="C58" t="s">
        <v>3166</v>
      </c>
      <c r="D58" t="s">
        <v>3285</v>
      </c>
      <c r="E58" t="s">
        <v>430</v>
      </c>
    </row>
    <row r="59" spans="1:5" x14ac:dyDescent="0.25">
      <c r="A59" t="s">
        <v>3286</v>
      </c>
      <c r="B59" t="s">
        <v>3287</v>
      </c>
      <c r="C59" t="s">
        <v>3288</v>
      </c>
      <c r="D59" t="s">
        <v>3289</v>
      </c>
      <c r="E59" t="s">
        <v>1476</v>
      </c>
    </row>
    <row r="60" spans="1:5" x14ac:dyDescent="0.25">
      <c r="A60" t="s">
        <v>3290</v>
      </c>
      <c r="B60" t="s">
        <v>3291</v>
      </c>
      <c r="C60" t="s">
        <v>3166</v>
      </c>
      <c r="D60" t="s">
        <v>3219</v>
      </c>
      <c r="E60" t="s">
        <v>2939</v>
      </c>
    </row>
    <row r="61" spans="1:5" x14ac:dyDescent="0.25">
      <c r="A61" t="s">
        <v>3292</v>
      </c>
      <c r="B61" t="s">
        <v>3205</v>
      </c>
      <c r="C61" t="s">
        <v>3205</v>
      </c>
      <c r="D61" t="s">
        <v>3174</v>
      </c>
      <c r="E61" t="s">
        <v>1300</v>
      </c>
    </row>
    <row r="62" spans="1:5" x14ac:dyDescent="0.25">
      <c r="A62" t="s">
        <v>3295</v>
      </c>
      <c r="B62" t="s">
        <v>131</v>
      </c>
      <c r="C62" t="s">
        <v>131</v>
      </c>
      <c r="D62" t="s">
        <v>131</v>
      </c>
      <c r="E62" t="s">
        <v>131</v>
      </c>
    </row>
    <row r="63" spans="1:5" x14ac:dyDescent="0.25">
      <c r="A63" t="s">
        <v>3296</v>
      </c>
      <c r="B63" t="s">
        <v>131</v>
      </c>
      <c r="C63" t="s">
        <v>131</v>
      </c>
      <c r="D63" t="s">
        <v>131</v>
      </c>
      <c r="E63" t="s">
        <v>131</v>
      </c>
    </row>
    <row r="64" spans="1:5" x14ac:dyDescent="0.25">
      <c r="A64" t="s">
        <v>3300</v>
      </c>
      <c r="B64" t="s">
        <v>3174</v>
      </c>
      <c r="C64" t="s">
        <v>2258</v>
      </c>
      <c r="D64" t="s">
        <v>131</v>
      </c>
      <c r="E64" t="s">
        <v>1203</v>
      </c>
    </row>
    <row r="65" spans="1:5" x14ac:dyDescent="0.25">
      <c r="A65" t="s">
        <v>3301</v>
      </c>
      <c r="B65" t="s">
        <v>131</v>
      </c>
      <c r="C65" t="s">
        <v>131</v>
      </c>
      <c r="D65" t="s">
        <v>131</v>
      </c>
      <c r="E65" t="s">
        <v>131</v>
      </c>
    </row>
    <row r="66" spans="1:5" x14ac:dyDescent="0.25">
      <c r="A66" s="4" t="s">
        <v>3303</v>
      </c>
      <c r="B66" s="4" t="s">
        <v>3573</v>
      </c>
      <c r="C66" s="4" t="s">
        <v>3574</v>
      </c>
      <c r="D66" s="4" t="s">
        <v>3020</v>
      </c>
      <c r="E66" s="4" t="s">
        <v>1602</v>
      </c>
    </row>
  </sheetData>
  <pageMargins left="0.7" right="0.7" top="0.75" bottom="0.75" header="0.3" footer="0.3"/>
  <pageSetup paperSize="9"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F44"/>
  <sheetViews>
    <sheetView workbookViewId="0"/>
  </sheetViews>
  <sheetFormatPr defaultColWidth="11.42578125" defaultRowHeight="15" x14ac:dyDescent="0.25"/>
  <cols>
    <col min="1" max="1" width="38.7109375" customWidth="1"/>
    <col min="2" max="5" width="22.7109375" customWidth="1"/>
    <col min="6" max="6" width="13.140625" customWidth="1"/>
  </cols>
  <sheetData>
    <row r="1" spans="1:6" x14ac:dyDescent="0.25">
      <c r="A1" s="4" t="s">
        <v>105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2971</v>
      </c>
      <c r="B3" t="s">
        <v>3228</v>
      </c>
      <c r="C3" t="s">
        <v>3219</v>
      </c>
      <c r="D3" t="s">
        <v>3158</v>
      </c>
      <c r="E3" t="s">
        <v>2900</v>
      </c>
    </row>
    <row r="4" spans="1:6" x14ac:dyDescent="0.25">
      <c r="A4" t="s">
        <v>2975</v>
      </c>
      <c r="B4" t="s">
        <v>3147</v>
      </c>
      <c r="C4" t="s">
        <v>3147</v>
      </c>
      <c r="D4" t="s">
        <v>3147</v>
      </c>
      <c r="E4" t="s">
        <v>190</v>
      </c>
    </row>
    <row r="5" spans="1:6" x14ac:dyDescent="0.25">
      <c r="A5" t="s">
        <v>2980</v>
      </c>
      <c r="B5" t="s">
        <v>3185</v>
      </c>
      <c r="C5" t="s">
        <v>3153</v>
      </c>
      <c r="D5" t="s">
        <v>3209</v>
      </c>
      <c r="E5" t="s">
        <v>357</v>
      </c>
    </row>
    <row r="6" spans="1:6" x14ac:dyDescent="0.25">
      <c r="A6" t="s">
        <v>2985</v>
      </c>
      <c r="B6" t="s">
        <v>3174</v>
      </c>
      <c r="C6" t="s">
        <v>3174</v>
      </c>
      <c r="D6" t="s">
        <v>3174</v>
      </c>
      <c r="E6" t="s">
        <v>190</v>
      </c>
    </row>
    <row r="7" spans="1:6" x14ac:dyDescent="0.25">
      <c r="A7" t="s">
        <v>2989</v>
      </c>
      <c r="B7" t="s">
        <v>3441</v>
      </c>
      <c r="C7" t="s">
        <v>3441</v>
      </c>
      <c r="D7" t="s">
        <v>3572</v>
      </c>
      <c r="E7" t="s">
        <v>3575</v>
      </c>
    </row>
    <row r="8" spans="1:6" x14ac:dyDescent="0.25">
      <c r="A8" t="s">
        <v>2993</v>
      </c>
      <c r="B8" t="s">
        <v>3576</v>
      </c>
      <c r="C8" t="s">
        <v>3577</v>
      </c>
      <c r="D8" t="s">
        <v>150</v>
      </c>
      <c r="E8" t="s">
        <v>3499</v>
      </c>
    </row>
    <row r="9" spans="1:6" x14ac:dyDescent="0.25">
      <c r="A9" t="s">
        <v>2998</v>
      </c>
      <c r="B9" t="s">
        <v>3578</v>
      </c>
      <c r="C9" t="s">
        <v>3579</v>
      </c>
      <c r="D9" t="s">
        <v>157</v>
      </c>
      <c r="E9" t="s">
        <v>1068</v>
      </c>
    </row>
    <row r="10" spans="1:6" x14ac:dyDescent="0.25">
      <c r="A10" t="s">
        <v>3002</v>
      </c>
      <c r="B10" t="s">
        <v>3237</v>
      </c>
      <c r="C10" t="s">
        <v>3299</v>
      </c>
      <c r="D10" t="s">
        <v>3262</v>
      </c>
      <c r="E10" t="s">
        <v>3580</v>
      </c>
    </row>
    <row r="11" spans="1:6" x14ac:dyDescent="0.25">
      <c r="A11" t="s">
        <v>3006</v>
      </c>
      <c r="B11" t="s">
        <v>3185</v>
      </c>
      <c r="C11" t="s">
        <v>3572</v>
      </c>
      <c r="D11" t="s">
        <v>3269</v>
      </c>
      <c r="E11" t="s">
        <v>322</v>
      </c>
    </row>
    <row r="12" spans="1:6" x14ac:dyDescent="0.25">
      <c r="A12" t="s">
        <v>3010</v>
      </c>
      <c r="B12" t="s">
        <v>3581</v>
      </c>
      <c r="C12" t="s">
        <v>3571</v>
      </c>
      <c r="D12" t="s">
        <v>146</v>
      </c>
      <c r="E12" t="s">
        <v>1365</v>
      </c>
    </row>
    <row r="13" spans="1:6" x14ac:dyDescent="0.25">
      <c r="A13" t="s">
        <v>3015</v>
      </c>
      <c r="B13" t="s">
        <v>3582</v>
      </c>
      <c r="C13" t="s">
        <v>3406</v>
      </c>
      <c r="D13" t="s">
        <v>157</v>
      </c>
      <c r="E13" t="s">
        <v>3583</v>
      </c>
    </row>
    <row r="14" spans="1:6" x14ac:dyDescent="0.25">
      <c r="A14" t="s">
        <v>3019</v>
      </c>
      <c r="B14" t="s">
        <v>3227</v>
      </c>
      <c r="C14" t="s">
        <v>3447</v>
      </c>
      <c r="D14" t="s">
        <v>2948</v>
      </c>
      <c r="E14" t="s">
        <v>2933</v>
      </c>
    </row>
    <row r="15" spans="1:6" x14ac:dyDescent="0.25">
      <c r="A15" t="s">
        <v>3023</v>
      </c>
      <c r="B15" t="s">
        <v>3584</v>
      </c>
      <c r="C15" t="s">
        <v>3434</v>
      </c>
      <c r="D15" t="s">
        <v>3271</v>
      </c>
      <c r="E15" t="s">
        <v>1259</v>
      </c>
    </row>
    <row r="16" spans="1:6" x14ac:dyDescent="0.25">
      <c r="A16" t="s">
        <v>3028</v>
      </c>
      <c r="B16" t="s">
        <v>3585</v>
      </c>
      <c r="C16" t="s">
        <v>3239</v>
      </c>
      <c r="D16" t="s">
        <v>3586</v>
      </c>
      <c r="E16" t="s">
        <v>1223</v>
      </c>
    </row>
    <row r="17" spans="1:5" x14ac:dyDescent="0.25">
      <c r="A17" t="s">
        <v>3032</v>
      </c>
      <c r="B17" t="s">
        <v>3474</v>
      </c>
      <c r="C17" t="s">
        <v>3587</v>
      </c>
      <c r="D17" t="s">
        <v>3588</v>
      </c>
      <c r="E17" t="s">
        <v>2927</v>
      </c>
    </row>
    <row r="18" spans="1:5" x14ac:dyDescent="0.25">
      <c r="A18" t="s">
        <v>3037</v>
      </c>
      <c r="B18" t="s">
        <v>3271</v>
      </c>
      <c r="C18" t="s">
        <v>3237</v>
      </c>
      <c r="D18" t="s">
        <v>3195</v>
      </c>
      <c r="E18" t="s">
        <v>1230</v>
      </c>
    </row>
    <row r="19" spans="1:5" x14ac:dyDescent="0.25">
      <c r="A19" t="s">
        <v>3042</v>
      </c>
      <c r="B19" t="s">
        <v>3562</v>
      </c>
      <c r="C19" t="s">
        <v>3170</v>
      </c>
      <c r="D19" t="s">
        <v>3294</v>
      </c>
      <c r="E19" t="s">
        <v>424</v>
      </c>
    </row>
    <row r="20" spans="1:5" x14ac:dyDescent="0.25">
      <c r="A20" t="s">
        <v>3046</v>
      </c>
      <c r="B20" t="s">
        <v>3589</v>
      </c>
      <c r="C20" t="s">
        <v>3590</v>
      </c>
      <c r="D20" t="s">
        <v>3432</v>
      </c>
      <c r="E20" t="s">
        <v>1236</v>
      </c>
    </row>
    <row r="21" spans="1:5" x14ac:dyDescent="0.25">
      <c r="A21" t="s">
        <v>3051</v>
      </c>
      <c r="B21" t="s">
        <v>3166</v>
      </c>
      <c r="C21" t="s">
        <v>3219</v>
      </c>
      <c r="D21" t="s">
        <v>3162</v>
      </c>
      <c r="E21" t="s">
        <v>3591</v>
      </c>
    </row>
    <row r="22" spans="1:5" x14ac:dyDescent="0.25">
      <c r="A22" t="s">
        <v>3056</v>
      </c>
      <c r="B22" t="s">
        <v>2949</v>
      </c>
      <c r="C22" t="s">
        <v>3191</v>
      </c>
      <c r="D22" t="s">
        <v>3249</v>
      </c>
      <c r="E22" t="s">
        <v>3503</v>
      </c>
    </row>
    <row r="23" spans="1:5" x14ac:dyDescent="0.25">
      <c r="A23" t="s">
        <v>3060</v>
      </c>
      <c r="B23" t="s">
        <v>3315</v>
      </c>
      <c r="C23" t="s">
        <v>3293</v>
      </c>
      <c r="D23" t="s">
        <v>3592</v>
      </c>
      <c r="E23" t="s">
        <v>1356</v>
      </c>
    </row>
    <row r="24" spans="1:5" x14ac:dyDescent="0.25">
      <c r="A24" t="s">
        <v>3064</v>
      </c>
      <c r="B24" t="s">
        <v>3293</v>
      </c>
      <c r="C24" t="s">
        <v>3593</v>
      </c>
      <c r="D24" t="s">
        <v>3584</v>
      </c>
      <c r="E24" t="s">
        <v>144</v>
      </c>
    </row>
    <row r="25" spans="1:5" x14ac:dyDescent="0.25">
      <c r="A25" t="s">
        <v>3068</v>
      </c>
      <c r="B25" t="s">
        <v>3594</v>
      </c>
      <c r="C25" t="s">
        <v>3595</v>
      </c>
      <c r="D25" t="s">
        <v>3596</v>
      </c>
      <c r="E25" t="s">
        <v>356</v>
      </c>
    </row>
    <row r="26" spans="1:5" x14ac:dyDescent="0.25">
      <c r="A26" t="s">
        <v>3073</v>
      </c>
      <c r="B26" t="s">
        <v>3209</v>
      </c>
      <c r="C26" t="s">
        <v>3162</v>
      </c>
      <c r="D26" t="s">
        <v>3205</v>
      </c>
      <c r="E26" t="s">
        <v>1308</v>
      </c>
    </row>
    <row r="27" spans="1:5" x14ac:dyDescent="0.25">
      <c r="A27" t="s">
        <v>3077</v>
      </c>
      <c r="B27" t="s">
        <v>3386</v>
      </c>
      <c r="C27" t="s">
        <v>3597</v>
      </c>
      <c r="D27" t="s">
        <v>3231</v>
      </c>
      <c r="E27" t="s">
        <v>1226</v>
      </c>
    </row>
    <row r="28" spans="1:5" x14ac:dyDescent="0.25">
      <c r="A28" t="s">
        <v>3082</v>
      </c>
      <c r="B28" t="s">
        <v>3282</v>
      </c>
      <c r="C28" t="s">
        <v>3443</v>
      </c>
      <c r="D28" t="s">
        <v>3598</v>
      </c>
      <c r="E28" t="s">
        <v>2924</v>
      </c>
    </row>
    <row r="29" spans="1:5" x14ac:dyDescent="0.25">
      <c r="A29" t="s">
        <v>3086</v>
      </c>
      <c r="B29" t="s">
        <v>3498</v>
      </c>
      <c r="C29" t="s">
        <v>3599</v>
      </c>
      <c r="D29" t="s">
        <v>3600</v>
      </c>
      <c r="E29" t="s">
        <v>3601</v>
      </c>
    </row>
    <row r="30" spans="1:5" x14ac:dyDescent="0.25">
      <c r="A30" t="s">
        <v>3090</v>
      </c>
      <c r="B30" t="s">
        <v>3578</v>
      </c>
      <c r="C30" t="s">
        <v>3577</v>
      </c>
      <c r="D30" t="s">
        <v>3602</v>
      </c>
      <c r="E30" t="s">
        <v>2818</v>
      </c>
    </row>
    <row r="31" spans="1:5" x14ac:dyDescent="0.25">
      <c r="A31" t="s">
        <v>3093</v>
      </c>
      <c r="B31" t="s">
        <v>131</v>
      </c>
      <c r="C31" t="s">
        <v>131</v>
      </c>
      <c r="D31" t="s">
        <v>131</v>
      </c>
      <c r="E31" t="s">
        <v>131</v>
      </c>
    </row>
    <row r="32" spans="1:5" x14ac:dyDescent="0.25">
      <c r="A32" t="s">
        <v>3097</v>
      </c>
      <c r="B32" t="s">
        <v>3228</v>
      </c>
      <c r="C32" t="s">
        <v>3219</v>
      </c>
      <c r="D32" t="s">
        <v>3162</v>
      </c>
      <c r="E32" t="s">
        <v>3591</v>
      </c>
    </row>
    <row r="33" spans="1:5" x14ac:dyDescent="0.25">
      <c r="A33" t="s">
        <v>3102</v>
      </c>
      <c r="B33" t="s">
        <v>3187</v>
      </c>
      <c r="C33" t="s">
        <v>3148</v>
      </c>
      <c r="D33" t="s">
        <v>3148</v>
      </c>
      <c r="E33" t="s">
        <v>190</v>
      </c>
    </row>
    <row r="34" spans="1:5" x14ac:dyDescent="0.25">
      <c r="A34" t="s">
        <v>3106</v>
      </c>
      <c r="B34" t="s">
        <v>146</v>
      </c>
      <c r="C34" t="s">
        <v>138</v>
      </c>
      <c r="D34" t="s">
        <v>3171</v>
      </c>
      <c r="E34" t="s">
        <v>2917</v>
      </c>
    </row>
    <row r="35" spans="1:5" x14ac:dyDescent="0.25">
      <c r="A35" t="s">
        <v>3110</v>
      </c>
      <c r="B35" t="s">
        <v>3603</v>
      </c>
      <c r="C35" t="s">
        <v>3232</v>
      </c>
      <c r="D35" t="s">
        <v>3604</v>
      </c>
      <c r="E35" t="s">
        <v>1143</v>
      </c>
    </row>
    <row r="36" spans="1:5" x14ac:dyDescent="0.25">
      <c r="A36" t="s">
        <v>3114</v>
      </c>
      <c r="B36" t="s">
        <v>3592</v>
      </c>
      <c r="C36" t="s">
        <v>3563</v>
      </c>
      <c r="D36" t="s">
        <v>3252</v>
      </c>
      <c r="E36" t="s">
        <v>3605</v>
      </c>
    </row>
    <row r="37" spans="1:5" x14ac:dyDescent="0.25">
      <c r="A37" t="s">
        <v>3118</v>
      </c>
      <c r="B37" t="s">
        <v>3254</v>
      </c>
      <c r="C37" t="s">
        <v>3228</v>
      </c>
      <c r="D37" t="s">
        <v>3209</v>
      </c>
      <c r="E37" t="s">
        <v>1297</v>
      </c>
    </row>
    <row r="38" spans="1:5" x14ac:dyDescent="0.25">
      <c r="A38" t="s">
        <v>3122</v>
      </c>
      <c r="B38" t="s">
        <v>3515</v>
      </c>
      <c r="C38" t="s">
        <v>2950</v>
      </c>
      <c r="D38" t="s">
        <v>3534</v>
      </c>
      <c r="E38" t="s">
        <v>409</v>
      </c>
    </row>
    <row r="39" spans="1:5" x14ac:dyDescent="0.25">
      <c r="A39" t="s">
        <v>3127</v>
      </c>
      <c r="B39" t="s">
        <v>3606</v>
      </c>
      <c r="C39" t="s">
        <v>3432</v>
      </c>
      <c r="D39" t="s">
        <v>3283</v>
      </c>
      <c r="E39" t="s">
        <v>1411</v>
      </c>
    </row>
    <row r="40" spans="1:5" x14ac:dyDescent="0.25">
      <c r="A40" t="s">
        <v>3131</v>
      </c>
      <c r="B40" t="s">
        <v>3280</v>
      </c>
      <c r="C40" t="s">
        <v>3254</v>
      </c>
      <c r="D40" t="s">
        <v>3153</v>
      </c>
      <c r="E40" t="s">
        <v>3607</v>
      </c>
    </row>
    <row r="41" spans="1:5" x14ac:dyDescent="0.25">
      <c r="A41" t="s">
        <v>3135</v>
      </c>
      <c r="B41" t="s">
        <v>3581</v>
      </c>
      <c r="C41" t="s">
        <v>3571</v>
      </c>
      <c r="D41" t="s">
        <v>3237</v>
      </c>
      <c r="E41" t="s">
        <v>3583</v>
      </c>
    </row>
    <row r="42" spans="1:5" x14ac:dyDescent="0.25">
      <c r="A42" t="s">
        <v>3139</v>
      </c>
      <c r="B42" t="s">
        <v>3437</v>
      </c>
      <c r="C42" t="s">
        <v>3442</v>
      </c>
      <c r="D42" t="s">
        <v>3272</v>
      </c>
      <c r="E42" t="s">
        <v>322</v>
      </c>
    </row>
    <row r="43" spans="1:5" x14ac:dyDescent="0.25">
      <c r="A43" t="s">
        <v>3142</v>
      </c>
      <c r="B43" t="s">
        <v>3432</v>
      </c>
      <c r="C43" t="s">
        <v>3252</v>
      </c>
      <c r="D43" t="s">
        <v>138</v>
      </c>
      <c r="E43" t="s">
        <v>2817</v>
      </c>
    </row>
    <row r="44" spans="1:5" x14ac:dyDescent="0.25">
      <c r="A44" s="4" t="s">
        <v>567</v>
      </c>
      <c r="B44" s="4" t="s">
        <v>3608</v>
      </c>
      <c r="C44" s="4" t="s">
        <v>3609</v>
      </c>
      <c r="D44" s="4" t="s">
        <v>3610</v>
      </c>
      <c r="E44" s="4" t="s">
        <v>3611</v>
      </c>
    </row>
  </sheetData>
  <pageMargins left="0.7" right="0.7" top="0.75" bottom="0.75" header="0.3" footer="0.3"/>
  <pageSetup paperSize="9"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F66"/>
  <sheetViews>
    <sheetView workbookViewId="0"/>
  </sheetViews>
  <sheetFormatPr defaultColWidth="11.42578125" defaultRowHeight="15" x14ac:dyDescent="0.25"/>
  <cols>
    <col min="1" max="1" width="50.7109375" customWidth="1"/>
    <col min="2" max="5" width="22.7109375" customWidth="1"/>
    <col min="6" max="6" width="13.140625" customWidth="1"/>
  </cols>
  <sheetData>
    <row r="1" spans="1:6" x14ac:dyDescent="0.25">
      <c r="A1" s="4" t="s">
        <v>106</v>
      </c>
      <c r="F1" s="1" t="str">
        <f>HYPERLINK("#'INDEX'!A1", "Back to INDEX")</f>
        <v>Back to INDEX</v>
      </c>
    </row>
    <row r="2" spans="1:6" x14ac:dyDescent="0.25">
      <c r="A2" s="3" t="s">
        <v>131</v>
      </c>
      <c r="B2" s="3" t="s">
        <v>2967</v>
      </c>
      <c r="C2" s="3" t="s">
        <v>2968</v>
      </c>
      <c r="D2" s="3" t="s">
        <v>2969</v>
      </c>
      <c r="E2" s="3" t="s">
        <v>2970</v>
      </c>
    </row>
    <row r="3" spans="1:6" x14ac:dyDescent="0.25">
      <c r="A3" t="s">
        <v>3146</v>
      </c>
      <c r="B3" t="s">
        <v>131</v>
      </c>
      <c r="C3" t="s">
        <v>131</v>
      </c>
      <c r="D3" t="s">
        <v>131</v>
      </c>
      <c r="E3" t="s">
        <v>131</v>
      </c>
    </row>
    <row r="4" spans="1:6" x14ac:dyDescent="0.25">
      <c r="A4" t="s">
        <v>3150</v>
      </c>
      <c r="B4" t="s">
        <v>131</v>
      </c>
      <c r="C4" t="s">
        <v>131</v>
      </c>
      <c r="D4" t="s">
        <v>131</v>
      </c>
      <c r="E4" t="s">
        <v>131</v>
      </c>
    </row>
    <row r="5" spans="1:6" x14ac:dyDescent="0.25">
      <c r="A5" t="s">
        <v>3154</v>
      </c>
      <c r="B5" t="s">
        <v>131</v>
      </c>
      <c r="C5" t="s">
        <v>131</v>
      </c>
      <c r="D5" t="s">
        <v>131</v>
      </c>
      <c r="E5" t="s">
        <v>131</v>
      </c>
    </row>
    <row r="6" spans="1:6" x14ac:dyDescent="0.25">
      <c r="A6" t="s">
        <v>3157</v>
      </c>
      <c r="B6" t="s">
        <v>131</v>
      </c>
      <c r="C6" t="s">
        <v>131</v>
      </c>
      <c r="D6" t="s">
        <v>131</v>
      </c>
      <c r="E6" t="s">
        <v>131</v>
      </c>
    </row>
    <row r="7" spans="1:6" x14ac:dyDescent="0.25">
      <c r="A7" t="s">
        <v>3161</v>
      </c>
      <c r="B7" t="s">
        <v>131</v>
      </c>
      <c r="C7" t="s">
        <v>131</v>
      </c>
      <c r="D7" t="s">
        <v>131</v>
      </c>
      <c r="E7" t="s">
        <v>131</v>
      </c>
    </row>
    <row r="8" spans="1:6" x14ac:dyDescent="0.25">
      <c r="A8" t="s">
        <v>3164</v>
      </c>
      <c r="B8" t="s">
        <v>131</v>
      </c>
      <c r="C8" t="s">
        <v>131</v>
      </c>
      <c r="D8" t="s">
        <v>131</v>
      </c>
      <c r="E8" t="s">
        <v>131</v>
      </c>
    </row>
    <row r="9" spans="1:6" x14ac:dyDescent="0.25">
      <c r="A9" t="s">
        <v>3168</v>
      </c>
      <c r="B9" t="s">
        <v>131</v>
      </c>
      <c r="C9" t="s">
        <v>131</v>
      </c>
      <c r="D9" t="s">
        <v>131</v>
      </c>
      <c r="E9" t="s">
        <v>131</v>
      </c>
    </row>
    <row r="10" spans="1:6" x14ac:dyDescent="0.25">
      <c r="A10" t="s">
        <v>3173</v>
      </c>
      <c r="B10" t="s">
        <v>131</v>
      </c>
      <c r="C10" t="s">
        <v>131</v>
      </c>
      <c r="D10" t="s">
        <v>131</v>
      </c>
      <c r="E10" t="s">
        <v>131</v>
      </c>
    </row>
    <row r="11" spans="1:6" x14ac:dyDescent="0.25">
      <c r="A11" t="s">
        <v>3175</v>
      </c>
      <c r="B11" t="s">
        <v>3198</v>
      </c>
      <c r="C11" t="s">
        <v>3198</v>
      </c>
      <c r="D11" t="s">
        <v>3198</v>
      </c>
      <c r="E11" t="s">
        <v>190</v>
      </c>
    </row>
    <row r="12" spans="1:6" x14ac:dyDescent="0.25">
      <c r="A12" t="s">
        <v>3179</v>
      </c>
      <c r="B12" t="s">
        <v>131</v>
      </c>
      <c r="C12" t="s">
        <v>131</v>
      </c>
      <c r="D12" t="s">
        <v>131</v>
      </c>
      <c r="E12" t="s">
        <v>131</v>
      </c>
    </row>
    <row r="13" spans="1:6" x14ac:dyDescent="0.25">
      <c r="A13" t="s">
        <v>3183</v>
      </c>
      <c r="B13" t="s">
        <v>131</v>
      </c>
      <c r="C13" t="s">
        <v>131</v>
      </c>
      <c r="D13" t="s">
        <v>131</v>
      </c>
      <c r="E13" t="s">
        <v>131</v>
      </c>
    </row>
    <row r="14" spans="1:6" x14ac:dyDescent="0.25">
      <c r="A14" t="s">
        <v>3186</v>
      </c>
      <c r="B14" t="s">
        <v>131</v>
      </c>
      <c r="C14" t="s">
        <v>131</v>
      </c>
      <c r="D14" t="s">
        <v>131</v>
      </c>
      <c r="E14" t="s">
        <v>131</v>
      </c>
    </row>
    <row r="15" spans="1:6" x14ac:dyDescent="0.25">
      <c r="A15" t="s">
        <v>3188</v>
      </c>
      <c r="B15" t="s">
        <v>131</v>
      </c>
      <c r="C15" t="s">
        <v>131</v>
      </c>
      <c r="D15" t="s">
        <v>131</v>
      </c>
      <c r="E15" t="s">
        <v>131</v>
      </c>
    </row>
    <row r="16" spans="1:6" x14ac:dyDescent="0.25">
      <c r="A16" t="s">
        <v>3193</v>
      </c>
      <c r="B16" t="s">
        <v>131</v>
      </c>
      <c r="C16" t="s">
        <v>131</v>
      </c>
      <c r="D16" t="s">
        <v>131</v>
      </c>
      <c r="E16" t="s">
        <v>131</v>
      </c>
    </row>
    <row r="17" spans="1:5" x14ac:dyDescent="0.25">
      <c r="A17" t="s">
        <v>3196</v>
      </c>
      <c r="B17" t="s">
        <v>131</v>
      </c>
      <c r="C17" t="s">
        <v>131</v>
      </c>
      <c r="D17" t="s">
        <v>131</v>
      </c>
      <c r="E17" t="s">
        <v>131</v>
      </c>
    </row>
    <row r="18" spans="1:5" x14ac:dyDescent="0.25">
      <c r="A18" t="s">
        <v>3197</v>
      </c>
      <c r="B18" t="s">
        <v>131</v>
      </c>
      <c r="C18" t="s">
        <v>131</v>
      </c>
      <c r="D18" t="s">
        <v>131</v>
      </c>
      <c r="E18" t="s">
        <v>131</v>
      </c>
    </row>
    <row r="19" spans="1:5" x14ac:dyDescent="0.25">
      <c r="A19" t="s">
        <v>3199</v>
      </c>
      <c r="B19" t="s">
        <v>131</v>
      </c>
      <c r="C19" t="s">
        <v>131</v>
      </c>
      <c r="D19" t="s">
        <v>131</v>
      </c>
      <c r="E19" t="s">
        <v>131</v>
      </c>
    </row>
    <row r="20" spans="1:5" x14ac:dyDescent="0.25">
      <c r="A20" t="s">
        <v>3202</v>
      </c>
      <c r="B20" t="s">
        <v>131</v>
      </c>
      <c r="C20" t="s">
        <v>131</v>
      </c>
      <c r="D20" t="s">
        <v>131</v>
      </c>
      <c r="E20" t="s">
        <v>131</v>
      </c>
    </row>
    <row r="21" spans="1:5" x14ac:dyDescent="0.25">
      <c r="A21" t="s">
        <v>3206</v>
      </c>
      <c r="B21" t="s">
        <v>131</v>
      </c>
      <c r="C21" t="s">
        <v>131</v>
      </c>
      <c r="D21" t="s">
        <v>131</v>
      </c>
      <c r="E21" t="s">
        <v>131</v>
      </c>
    </row>
    <row r="22" spans="1:5" x14ac:dyDescent="0.25">
      <c r="A22" t="s">
        <v>3210</v>
      </c>
      <c r="B22" t="s">
        <v>131</v>
      </c>
      <c r="C22" t="s">
        <v>131</v>
      </c>
      <c r="D22" t="s">
        <v>131</v>
      </c>
      <c r="E22" t="s">
        <v>131</v>
      </c>
    </row>
    <row r="23" spans="1:5" x14ac:dyDescent="0.25">
      <c r="A23" t="s">
        <v>3211</v>
      </c>
      <c r="B23" t="s">
        <v>131</v>
      </c>
      <c r="C23" t="s">
        <v>131</v>
      </c>
      <c r="D23" t="s">
        <v>131</v>
      </c>
      <c r="E23" t="s">
        <v>131</v>
      </c>
    </row>
    <row r="24" spans="1:5" x14ac:dyDescent="0.25">
      <c r="A24" t="s">
        <v>3212</v>
      </c>
      <c r="B24" t="s">
        <v>131</v>
      </c>
      <c r="C24" t="s">
        <v>131</v>
      </c>
      <c r="D24" t="s">
        <v>131</v>
      </c>
      <c r="E24" t="s">
        <v>131</v>
      </c>
    </row>
    <row r="25" spans="1:5" x14ac:dyDescent="0.25">
      <c r="A25" t="s">
        <v>3216</v>
      </c>
      <c r="B25" t="s">
        <v>131</v>
      </c>
      <c r="C25" t="s">
        <v>131</v>
      </c>
      <c r="D25" t="s">
        <v>131</v>
      </c>
      <c r="E25" t="s">
        <v>131</v>
      </c>
    </row>
    <row r="26" spans="1:5" x14ac:dyDescent="0.25">
      <c r="A26" t="s">
        <v>3217</v>
      </c>
      <c r="B26" t="s">
        <v>131</v>
      </c>
      <c r="C26" t="s">
        <v>131</v>
      </c>
      <c r="D26" t="s">
        <v>131</v>
      </c>
      <c r="E26" t="s">
        <v>131</v>
      </c>
    </row>
    <row r="27" spans="1:5" x14ac:dyDescent="0.25">
      <c r="A27" t="s">
        <v>3220</v>
      </c>
      <c r="B27" t="s">
        <v>131</v>
      </c>
      <c r="C27" t="s">
        <v>131</v>
      </c>
      <c r="D27" t="s">
        <v>131</v>
      </c>
      <c r="E27" t="s">
        <v>131</v>
      </c>
    </row>
    <row r="28" spans="1:5" x14ac:dyDescent="0.25">
      <c r="A28" t="s">
        <v>3223</v>
      </c>
      <c r="B28" t="s">
        <v>131</v>
      </c>
      <c r="C28" t="s">
        <v>131</v>
      </c>
      <c r="D28" t="s">
        <v>131</v>
      </c>
      <c r="E28" t="s">
        <v>131</v>
      </c>
    </row>
    <row r="29" spans="1:5" x14ac:dyDescent="0.25">
      <c r="A29" t="s">
        <v>3224</v>
      </c>
      <c r="B29" t="s">
        <v>131</v>
      </c>
      <c r="C29" t="s">
        <v>131</v>
      </c>
      <c r="D29" t="s">
        <v>131</v>
      </c>
      <c r="E29" t="s">
        <v>131</v>
      </c>
    </row>
    <row r="30" spans="1:5" x14ac:dyDescent="0.25">
      <c r="A30" t="s">
        <v>3225</v>
      </c>
      <c r="B30" t="s">
        <v>131</v>
      </c>
      <c r="C30" t="s">
        <v>131</v>
      </c>
      <c r="D30" t="s">
        <v>131</v>
      </c>
      <c r="E30" t="s">
        <v>131</v>
      </c>
    </row>
    <row r="31" spans="1:5" x14ac:dyDescent="0.25">
      <c r="A31" t="s">
        <v>3229</v>
      </c>
      <c r="B31" t="s">
        <v>131</v>
      </c>
      <c r="C31" t="s">
        <v>131</v>
      </c>
      <c r="D31" t="s">
        <v>131</v>
      </c>
      <c r="E31" t="s">
        <v>131</v>
      </c>
    </row>
    <row r="32" spans="1:5" x14ac:dyDescent="0.25">
      <c r="A32" t="s">
        <v>3230</v>
      </c>
      <c r="B32" t="s">
        <v>131</v>
      </c>
      <c r="C32" t="s">
        <v>131</v>
      </c>
      <c r="D32" t="s">
        <v>131</v>
      </c>
      <c r="E32" t="s">
        <v>131</v>
      </c>
    </row>
    <row r="33" spans="1:5" x14ac:dyDescent="0.25">
      <c r="A33" t="s">
        <v>3234</v>
      </c>
      <c r="B33" t="s">
        <v>131</v>
      </c>
      <c r="C33" t="s">
        <v>131</v>
      </c>
      <c r="D33" t="s">
        <v>131</v>
      </c>
      <c r="E33" t="s">
        <v>131</v>
      </c>
    </row>
    <row r="34" spans="1:5" x14ac:dyDescent="0.25">
      <c r="A34" t="s">
        <v>3238</v>
      </c>
      <c r="B34" t="s">
        <v>131</v>
      </c>
      <c r="C34" t="s">
        <v>131</v>
      </c>
      <c r="D34" t="s">
        <v>131</v>
      </c>
      <c r="E34" t="s">
        <v>131</v>
      </c>
    </row>
    <row r="35" spans="1:5" x14ac:dyDescent="0.25">
      <c r="A35" t="s">
        <v>3242</v>
      </c>
      <c r="B35" t="s">
        <v>131</v>
      </c>
      <c r="C35" t="s">
        <v>131</v>
      </c>
      <c r="D35" t="s">
        <v>131</v>
      </c>
      <c r="E35" t="s">
        <v>131</v>
      </c>
    </row>
    <row r="36" spans="1:5" x14ac:dyDescent="0.25">
      <c r="A36" t="s">
        <v>3243</v>
      </c>
      <c r="B36" t="s">
        <v>131</v>
      </c>
      <c r="C36" t="s">
        <v>131</v>
      </c>
      <c r="D36" t="s">
        <v>131</v>
      </c>
      <c r="E36" t="s">
        <v>131</v>
      </c>
    </row>
    <row r="37" spans="1:5" x14ac:dyDescent="0.25">
      <c r="A37" t="s">
        <v>3244</v>
      </c>
      <c r="B37" t="s">
        <v>131</v>
      </c>
      <c r="C37" t="s">
        <v>131</v>
      </c>
      <c r="D37" t="s">
        <v>131</v>
      </c>
      <c r="E37" t="s">
        <v>131</v>
      </c>
    </row>
    <row r="38" spans="1:5" x14ac:dyDescent="0.25">
      <c r="A38" t="s">
        <v>3245</v>
      </c>
      <c r="B38" t="s">
        <v>131</v>
      </c>
      <c r="C38" t="s">
        <v>131</v>
      </c>
      <c r="D38" t="s">
        <v>131</v>
      </c>
      <c r="E38" t="s">
        <v>131</v>
      </c>
    </row>
    <row r="39" spans="1:5" x14ac:dyDescent="0.25">
      <c r="A39" t="s">
        <v>3246</v>
      </c>
      <c r="B39" t="s">
        <v>131</v>
      </c>
      <c r="C39" t="s">
        <v>131</v>
      </c>
      <c r="D39" t="s">
        <v>131</v>
      </c>
      <c r="E39" t="s">
        <v>131</v>
      </c>
    </row>
    <row r="40" spans="1:5" x14ac:dyDescent="0.25">
      <c r="A40" t="s">
        <v>3251</v>
      </c>
      <c r="B40" t="s">
        <v>131</v>
      </c>
      <c r="C40" t="s">
        <v>131</v>
      </c>
      <c r="D40" t="s">
        <v>131</v>
      </c>
      <c r="E40" t="s">
        <v>131</v>
      </c>
    </row>
    <row r="41" spans="1:5" x14ac:dyDescent="0.25">
      <c r="A41" t="s">
        <v>3255</v>
      </c>
      <c r="B41" t="s">
        <v>131</v>
      </c>
      <c r="C41" t="s">
        <v>131</v>
      </c>
      <c r="D41" t="s">
        <v>131</v>
      </c>
      <c r="E41" t="s">
        <v>131</v>
      </c>
    </row>
    <row r="42" spans="1:5" x14ac:dyDescent="0.25">
      <c r="A42" t="s">
        <v>3256</v>
      </c>
      <c r="B42" t="s">
        <v>131</v>
      </c>
      <c r="C42" t="s">
        <v>131</v>
      </c>
      <c r="D42" t="s">
        <v>131</v>
      </c>
      <c r="E42" t="s">
        <v>131</v>
      </c>
    </row>
    <row r="43" spans="1:5" x14ac:dyDescent="0.25">
      <c r="A43" t="s">
        <v>3259</v>
      </c>
      <c r="B43" t="s">
        <v>131</v>
      </c>
      <c r="C43" t="s">
        <v>131</v>
      </c>
      <c r="D43" t="s">
        <v>131</v>
      </c>
      <c r="E43" t="s">
        <v>131</v>
      </c>
    </row>
    <row r="44" spans="1:5" x14ac:dyDescent="0.25">
      <c r="A44" t="s">
        <v>3260</v>
      </c>
      <c r="B44" t="s">
        <v>131</v>
      </c>
      <c r="C44" t="s">
        <v>131</v>
      </c>
      <c r="D44" t="s">
        <v>131</v>
      </c>
      <c r="E44" t="s">
        <v>131</v>
      </c>
    </row>
    <row r="45" spans="1:5" x14ac:dyDescent="0.25">
      <c r="A45" t="s">
        <v>3261</v>
      </c>
      <c r="B45" t="s">
        <v>131</v>
      </c>
      <c r="C45" t="s">
        <v>131</v>
      </c>
      <c r="D45" t="s">
        <v>131</v>
      </c>
      <c r="E45" t="s">
        <v>131</v>
      </c>
    </row>
    <row r="46" spans="1:5" x14ac:dyDescent="0.25">
      <c r="A46" t="s">
        <v>3263</v>
      </c>
      <c r="B46" t="s">
        <v>131</v>
      </c>
      <c r="C46" t="s">
        <v>131</v>
      </c>
      <c r="D46" t="s">
        <v>131</v>
      </c>
      <c r="E46" t="s">
        <v>131</v>
      </c>
    </row>
    <row r="47" spans="1:5" x14ac:dyDescent="0.25">
      <c r="A47" t="s">
        <v>3264</v>
      </c>
      <c r="B47" t="s">
        <v>131</v>
      </c>
      <c r="C47" t="s">
        <v>131</v>
      </c>
      <c r="D47" t="s">
        <v>131</v>
      </c>
      <c r="E47" t="s">
        <v>131</v>
      </c>
    </row>
    <row r="48" spans="1:5" x14ac:dyDescent="0.25">
      <c r="A48" t="s">
        <v>3265</v>
      </c>
      <c r="B48" t="s">
        <v>131</v>
      </c>
      <c r="C48" t="s">
        <v>131</v>
      </c>
      <c r="D48" t="s">
        <v>131</v>
      </c>
      <c r="E48" t="s">
        <v>131</v>
      </c>
    </row>
    <row r="49" spans="1:5" x14ac:dyDescent="0.25">
      <c r="A49" t="s">
        <v>3267</v>
      </c>
      <c r="B49" t="s">
        <v>131</v>
      </c>
      <c r="C49" t="s">
        <v>131</v>
      </c>
      <c r="D49" t="s">
        <v>131</v>
      </c>
      <c r="E49" t="s">
        <v>131</v>
      </c>
    </row>
    <row r="50" spans="1:5" x14ac:dyDescent="0.25">
      <c r="A50" t="s">
        <v>3268</v>
      </c>
      <c r="B50" t="s">
        <v>131</v>
      </c>
      <c r="C50" t="s">
        <v>131</v>
      </c>
      <c r="D50" t="s">
        <v>131</v>
      </c>
      <c r="E50" t="s">
        <v>131</v>
      </c>
    </row>
    <row r="51" spans="1:5" x14ac:dyDescent="0.25">
      <c r="A51" t="s">
        <v>3270</v>
      </c>
      <c r="B51" t="s">
        <v>131</v>
      </c>
      <c r="C51" t="s">
        <v>131</v>
      </c>
      <c r="D51" t="s">
        <v>131</v>
      </c>
      <c r="E51" t="s">
        <v>131</v>
      </c>
    </row>
    <row r="52" spans="1:5" x14ac:dyDescent="0.25">
      <c r="A52" t="s">
        <v>3274</v>
      </c>
      <c r="B52" t="s">
        <v>2100</v>
      </c>
      <c r="C52" t="s">
        <v>2100</v>
      </c>
      <c r="D52" t="s">
        <v>2100</v>
      </c>
      <c r="E52" t="s">
        <v>190</v>
      </c>
    </row>
    <row r="53" spans="1:5" x14ac:dyDescent="0.25">
      <c r="A53" t="s">
        <v>3276</v>
      </c>
      <c r="B53" t="s">
        <v>131</v>
      </c>
      <c r="C53" t="s">
        <v>131</v>
      </c>
      <c r="D53" t="s">
        <v>131</v>
      </c>
      <c r="E53" t="s">
        <v>131</v>
      </c>
    </row>
    <row r="54" spans="1:5" x14ac:dyDescent="0.25">
      <c r="A54" t="s">
        <v>3277</v>
      </c>
      <c r="B54" t="s">
        <v>131</v>
      </c>
      <c r="C54" t="s">
        <v>131</v>
      </c>
      <c r="D54" t="s">
        <v>131</v>
      </c>
      <c r="E54" t="s">
        <v>131</v>
      </c>
    </row>
    <row r="55" spans="1:5" x14ac:dyDescent="0.25">
      <c r="A55" t="s">
        <v>3278</v>
      </c>
      <c r="B55" t="s">
        <v>131</v>
      </c>
      <c r="C55" t="s">
        <v>131</v>
      </c>
      <c r="D55" t="s">
        <v>131</v>
      </c>
      <c r="E55" t="s">
        <v>131</v>
      </c>
    </row>
    <row r="56" spans="1:5" x14ac:dyDescent="0.25">
      <c r="A56" t="s">
        <v>3279</v>
      </c>
      <c r="B56" t="s">
        <v>131</v>
      </c>
      <c r="C56" t="s">
        <v>131</v>
      </c>
      <c r="D56" t="s">
        <v>131</v>
      </c>
      <c r="E56" t="s">
        <v>131</v>
      </c>
    </row>
    <row r="57" spans="1:5" x14ac:dyDescent="0.25">
      <c r="A57" t="s">
        <v>3281</v>
      </c>
      <c r="B57" t="s">
        <v>131</v>
      </c>
      <c r="C57" t="s">
        <v>131</v>
      </c>
      <c r="D57" t="s">
        <v>131</v>
      </c>
      <c r="E57" t="s">
        <v>131</v>
      </c>
    </row>
    <row r="58" spans="1:5" x14ac:dyDescent="0.25">
      <c r="A58" t="s">
        <v>3284</v>
      </c>
      <c r="B58" t="s">
        <v>131</v>
      </c>
      <c r="C58" t="s">
        <v>131</v>
      </c>
      <c r="D58" t="s">
        <v>131</v>
      </c>
      <c r="E58" t="s">
        <v>131</v>
      </c>
    </row>
    <row r="59" spans="1:5" x14ac:dyDescent="0.25">
      <c r="A59" t="s">
        <v>3286</v>
      </c>
      <c r="B59" t="s">
        <v>131</v>
      </c>
      <c r="C59" t="s">
        <v>131</v>
      </c>
      <c r="D59" t="s">
        <v>131</v>
      </c>
      <c r="E59" t="s">
        <v>131</v>
      </c>
    </row>
    <row r="60" spans="1:5" x14ac:dyDescent="0.25">
      <c r="A60" t="s">
        <v>3290</v>
      </c>
      <c r="B60" t="s">
        <v>131</v>
      </c>
      <c r="C60" t="s">
        <v>131</v>
      </c>
      <c r="D60" t="s">
        <v>131</v>
      </c>
      <c r="E60" t="s">
        <v>131</v>
      </c>
    </row>
    <row r="61" spans="1:5" x14ac:dyDescent="0.25">
      <c r="A61" t="s">
        <v>3292</v>
      </c>
      <c r="B61" t="s">
        <v>131</v>
      </c>
      <c r="C61" t="s">
        <v>131</v>
      </c>
      <c r="D61" t="s">
        <v>131</v>
      </c>
      <c r="E61" t="s">
        <v>131</v>
      </c>
    </row>
    <row r="62" spans="1:5" x14ac:dyDescent="0.25">
      <c r="A62" t="s">
        <v>3295</v>
      </c>
      <c r="B62" t="s">
        <v>131</v>
      </c>
      <c r="C62" t="s">
        <v>131</v>
      </c>
      <c r="D62" t="s">
        <v>131</v>
      </c>
      <c r="E62" t="s">
        <v>131</v>
      </c>
    </row>
    <row r="63" spans="1:5" x14ac:dyDescent="0.25">
      <c r="A63" t="s">
        <v>3296</v>
      </c>
      <c r="B63" t="s">
        <v>131</v>
      </c>
      <c r="C63" t="s">
        <v>131</v>
      </c>
      <c r="D63" t="s">
        <v>131</v>
      </c>
      <c r="E63" t="s">
        <v>131</v>
      </c>
    </row>
    <row r="64" spans="1:5" x14ac:dyDescent="0.25">
      <c r="A64" t="s">
        <v>3300</v>
      </c>
      <c r="B64" t="s">
        <v>131</v>
      </c>
      <c r="C64" t="s">
        <v>131</v>
      </c>
      <c r="D64" t="s">
        <v>131</v>
      </c>
      <c r="E64" t="s">
        <v>131</v>
      </c>
    </row>
    <row r="65" spans="1:5" x14ac:dyDescent="0.25">
      <c r="A65" t="s">
        <v>3301</v>
      </c>
      <c r="B65" t="s">
        <v>131</v>
      </c>
      <c r="C65" t="s">
        <v>131</v>
      </c>
      <c r="D65" t="s">
        <v>131</v>
      </c>
      <c r="E65" t="s">
        <v>131</v>
      </c>
    </row>
    <row r="66" spans="1:5" x14ac:dyDescent="0.25">
      <c r="A66" s="4" t="s">
        <v>3303</v>
      </c>
      <c r="B66" s="4" t="s">
        <v>2258</v>
      </c>
      <c r="C66" s="4" t="s">
        <v>2258</v>
      </c>
      <c r="D66" s="4" t="s">
        <v>2258</v>
      </c>
      <c r="E66" s="4" t="s">
        <v>190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workbookViewId="0"/>
  </sheetViews>
  <sheetFormatPr defaultColWidth="11.42578125" defaultRowHeight="15" x14ac:dyDescent="0.25"/>
  <cols>
    <col min="1" max="1" width="44.7109375" customWidth="1"/>
    <col min="2" max="3" width="45.7109375" customWidth="1"/>
    <col min="4" max="4" width="13.140625" customWidth="1"/>
  </cols>
  <sheetData>
    <row r="1" spans="1:4" x14ac:dyDescent="0.25">
      <c r="A1" s="4" t="s">
        <v>18</v>
      </c>
      <c r="D1" s="1" t="str">
        <f>HYPERLINK("#'INDEX'!A1", "Back to INDEX")</f>
        <v>Back to INDEX</v>
      </c>
    </row>
    <row r="2" spans="1:4" x14ac:dyDescent="0.25">
      <c r="A2" s="3" t="s">
        <v>131</v>
      </c>
      <c r="B2" s="3" t="s">
        <v>132</v>
      </c>
      <c r="C2" s="3" t="s">
        <v>133</v>
      </c>
    </row>
    <row r="3" spans="1:4" x14ac:dyDescent="0.25">
      <c r="A3" t="s">
        <v>658</v>
      </c>
      <c r="B3" t="s">
        <v>179</v>
      </c>
      <c r="C3" t="s">
        <v>188</v>
      </c>
    </row>
    <row r="4" spans="1:4" x14ac:dyDescent="0.25">
      <c r="A4" t="s">
        <v>659</v>
      </c>
      <c r="B4" t="s">
        <v>188</v>
      </c>
      <c r="C4" t="s">
        <v>680</v>
      </c>
    </row>
    <row r="5" spans="1:4" x14ac:dyDescent="0.25">
      <c r="A5" t="s">
        <v>661</v>
      </c>
      <c r="B5" t="s">
        <v>681</v>
      </c>
      <c r="C5" t="s">
        <v>193</v>
      </c>
    </row>
    <row r="6" spans="1:4" x14ac:dyDescent="0.25">
      <c r="A6" t="s">
        <v>662</v>
      </c>
      <c r="B6" t="s">
        <v>682</v>
      </c>
      <c r="C6" t="s">
        <v>683</v>
      </c>
    </row>
    <row r="8" spans="1:4" x14ac:dyDescent="0.25">
      <c r="A8" t="s">
        <v>158</v>
      </c>
    </row>
    <row r="9" spans="1:4" x14ac:dyDescent="0.25">
      <c r="A9" t="s">
        <v>684</v>
      </c>
    </row>
    <row r="10" spans="1:4" x14ac:dyDescent="0.25">
      <c r="A10" t="s">
        <v>665</v>
      </c>
    </row>
    <row r="11" spans="1:4" x14ac:dyDescent="0.25">
      <c r="A11" t="s">
        <v>666</v>
      </c>
    </row>
    <row r="12" spans="1:4" x14ac:dyDescent="0.25">
      <c r="A12" t="s">
        <v>667</v>
      </c>
    </row>
    <row r="14" spans="1:4" x14ac:dyDescent="0.25">
      <c r="A14" t="s">
        <v>162</v>
      </c>
    </row>
    <row r="15" spans="1:4" x14ac:dyDescent="0.25">
      <c r="A15" t="s">
        <v>302</v>
      </c>
    </row>
    <row r="16" spans="1:4" x14ac:dyDescent="0.25">
      <c r="A16" t="s">
        <v>668</v>
      </c>
    </row>
    <row r="17" spans="1:1" x14ac:dyDescent="0.25">
      <c r="A17" t="s">
        <v>669</v>
      </c>
    </row>
    <row r="18" spans="1:1" x14ac:dyDescent="0.25">
      <c r="A18" t="s">
        <v>670</v>
      </c>
    </row>
    <row r="20" spans="1:1" x14ac:dyDescent="0.25">
      <c r="A20" t="s">
        <v>165</v>
      </c>
    </row>
    <row r="21" spans="1:1" x14ac:dyDescent="0.25">
      <c r="A21" t="s">
        <v>304</v>
      </c>
    </row>
  </sheetData>
  <pageMargins left="0.7" right="0.7" top="0.75" bottom="0.75" header="0.3" footer="0.3"/>
  <pageSetup paperSize="9"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I24"/>
  <sheetViews>
    <sheetView workbookViewId="0"/>
  </sheetViews>
  <sheetFormatPr defaultColWidth="11.42578125" defaultRowHeight="15" x14ac:dyDescent="0.25"/>
  <cols>
    <col min="1" max="1" width="54.7109375" customWidth="1"/>
    <col min="2" max="8" width="25.7109375" customWidth="1"/>
    <col min="9" max="9" width="13.140625" customWidth="1"/>
  </cols>
  <sheetData>
    <row r="1" spans="1:9" x14ac:dyDescent="0.25">
      <c r="A1" s="4" t="s">
        <v>108</v>
      </c>
      <c r="I1" s="1" t="str">
        <f>HYPERLINK("#'INDEX'!A1", "Back to INDEX")</f>
        <v>Back to INDEX</v>
      </c>
    </row>
    <row r="2" spans="1:9" ht="25.5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  <c r="H2" s="3" t="s">
        <v>3616</v>
      </c>
    </row>
    <row r="3" spans="1:9" x14ac:dyDescent="0.25">
      <c r="A3" t="s">
        <v>177</v>
      </c>
      <c r="B3" t="s">
        <v>3617</v>
      </c>
      <c r="C3" t="s">
        <v>1274</v>
      </c>
      <c r="D3" t="s">
        <v>3618</v>
      </c>
      <c r="E3" t="s">
        <v>949</v>
      </c>
      <c r="F3" t="s">
        <v>3619</v>
      </c>
      <c r="G3" t="s">
        <v>1181</v>
      </c>
      <c r="H3" t="s">
        <v>3620</v>
      </c>
    </row>
    <row r="4" spans="1:9" x14ac:dyDescent="0.25">
      <c r="A4" t="s">
        <v>184</v>
      </c>
      <c r="B4" t="s">
        <v>3621</v>
      </c>
      <c r="C4" t="s">
        <v>1166</v>
      </c>
      <c r="D4" t="s">
        <v>3622</v>
      </c>
      <c r="E4" t="s">
        <v>1019</v>
      </c>
      <c r="F4" t="s">
        <v>3623</v>
      </c>
      <c r="G4" t="s">
        <v>1061</v>
      </c>
      <c r="H4" t="s">
        <v>3624</v>
      </c>
    </row>
    <row r="5" spans="1:9" x14ac:dyDescent="0.25">
      <c r="A5" t="s">
        <v>191</v>
      </c>
      <c r="B5" t="s">
        <v>3625</v>
      </c>
      <c r="C5" t="s">
        <v>1057</v>
      </c>
      <c r="D5" t="s">
        <v>3626</v>
      </c>
      <c r="E5" t="s">
        <v>1057</v>
      </c>
      <c r="F5" t="s">
        <v>3627</v>
      </c>
      <c r="G5" t="s">
        <v>1311</v>
      </c>
      <c r="H5" t="s">
        <v>3628</v>
      </c>
    </row>
    <row r="6" spans="1:9" x14ac:dyDescent="0.25">
      <c r="A6" t="s">
        <v>198</v>
      </c>
      <c r="B6" t="s">
        <v>3629</v>
      </c>
      <c r="C6" t="s">
        <v>1157</v>
      </c>
      <c r="D6" t="s">
        <v>3630</v>
      </c>
      <c r="E6" t="s">
        <v>1157</v>
      </c>
      <c r="F6" t="s">
        <v>3310</v>
      </c>
      <c r="G6" t="s">
        <v>1273</v>
      </c>
      <c r="H6" t="s">
        <v>3631</v>
      </c>
    </row>
    <row r="7" spans="1:9" x14ac:dyDescent="0.25">
      <c r="A7" t="s">
        <v>203</v>
      </c>
      <c r="B7" t="s">
        <v>3632</v>
      </c>
      <c r="C7" t="s">
        <v>1395</v>
      </c>
      <c r="D7" t="s">
        <v>3633</v>
      </c>
      <c r="E7" t="s">
        <v>1395</v>
      </c>
      <c r="F7" t="s">
        <v>3634</v>
      </c>
      <c r="G7" t="s">
        <v>1153</v>
      </c>
      <c r="H7" t="s">
        <v>3635</v>
      </c>
    </row>
    <row r="8" spans="1:9" x14ac:dyDescent="0.25">
      <c r="A8" t="s">
        <v>209</v>
      </c>
      <c r="B8" t="s">
        <v>3636</v>
      </c>
      <c r="C8" t="s">
        <v>1015</v>
      </c>
      <c r="D8" t="s">
        <v>3637</v>
      </c>
      <c r="E8" t="s">
        <v>1172</v>
      </c>
      <c r="F8" t="s">
        <v>3638</v>
      </c>
      <c r="G8" t="s">
        <v>1529</v>
      </c>
      <c r="H8" t="s">
        <v>3639</v>
      </c>
    </row>
    <row r="9" spans="1:9" x14ac:dyDescent="0.25">
      <c r="A9" t="s">
        <v>216</v>
      </c>
      <c r="B9" t="s">
        <v>3640</v>
      </c>
      <c r="C9" t="s">
        <v>1153</v>
      </c>
      <c r="D9" t="s">
        <v>3641</v>
      </c>
      <c r="E9" t="s">
        <v>1153</v>
      </c>
      <c r="F9" t="s">
        <v>3642</v>
      </c>
      <c r="G9" t="s">
        <v>821</v>
      </c>
      <c r="H9" t="s">
        <v>3643</v>
      </c>
    </row>
    <row r="10" spans="1:9" x14ac:dyDescent="0.25">
      <c r="A10" t="s">
        <v>222</v>
      </c>
      <c r="B10" t="s">
        <v>3644</v>
      </c>
      <c r="C10" t="s">
        <v>947</v>
      </c>
      <c r="D10" t="s">
        <v>3645</v>
      </c>
      <c r="E10" t="s">
        <v>947</v>
      </c>
      <c r="F10" t="s">
        <v>3646</v>
      </c>
      <c r="G10" t="s">
        <v>947</v>
      </c>
      <c r="H10" t="s">
        <v>3647</v>
      </c>
    </row>
    <row r="11" spans="1:9" x14ac:dyDescent="0.25">
      <c r="A11" t="s">
        <v>227</v>
      </c>
      <c r="B11" t="s">
        <v>3648</v>
      </c>
      <c r="C11" t="s">
        <v>1200</v>
      </c>
      <c r="D11" t="s">
        <v>3649</v>
      </c>
      <c r="E11" t="s">
        <v>1200</v>
      </c>
      <c r="F11" t="s">
        <v>3596</v>
      </c>
      <c r="G11" t="s">
        <v>1200</v>
      </c>
      <c r="H11" t="s">
        <v>3650</v>
      </c>
    </row>
    <row r="12" spans="1:9" x14ac:dyDescent="0.25">
      <c r="A12" t="s">
        <v>232</v>
      </c>
      <c r="B12" t="s">
        <v>3651</v>
      </c>
      <c r="C12" t="s">
        <v>1199</v>
      </c>
      <c r="D12" t="s">
        <v>3502</v>
      </c>
      <c r="E12" t="s">
        <v>1579</v>
      </c>
      <c r="F12" t="s">
        <v>3652</v>
      </c>
      <c r="G12" t="s">
        <v>1579</v>
      </c>
      <c r="H12" t="s">
        <v>3653</v>
      </c>
    </row>
    <row r="13" spans="1:9" x14ac:dyDescent="0.25">
      <c r="A13" t="s">
        <v>236</v>
      </c>
      <c r="B13" t="s">
        <v>3654</v>
      </c>
      <c r="C13" t="s">
        <v>1591</v>
      </c>
      <c r="D13" t="s">
        <v>3655</v>
      </c>
      <c r="E13" t="s">
        <v>1591</v>
      </c>
      <c r="F13" t="s">
        <v>3656</v>
      </c>
      <c r="G13" t="s">
        <v>1200</v>
      </c>
      <c r="H13" t="s">
        <v>3657</v>
      </c>
    </row>
    <row r="14" spans="1:9" x14ac:dyDescent="0.25">
      <c r="A14" t="s">
        <v>239</v>
      </c>
      <c r="B14" t="s">
        <v>3658</v>
      </c>
      <c r="C14" t="s">
        <v>1561</v>
      </c>
      <c r="D14" t="s">
        <v>3659</v>
      </c>
      <c r="E14" t="s">
        <v>1596</v>
      </c>
      <c r="F14" t="s">
        <v>3660</v>
      </c>
      <c r="G14" t="s">
        <v>1396</v>
      </c>
      <c r="H14" t="s">
        <v>3661</v>
      </c>
    </row>
    <row r="15" spans="1:9" x14ac:dyDescent="0.25">
      <c r="A15" t="s">
        <v>244</v>
      </c>
      <c r="B15" t="s">
        <v>3662</v>
      </c>
      <c r="C15" t="s">
        <v>1417</v>
      </c>
      <c r="D15" t="s">
        <v>3663</v>
      </c>
      <c r="E15" t="s">
        <v>1289</v>
      </c>
      <c r="F15" t="s">
        <v>3664</v>
      </c>
      <c r="G15" t="s">
        <v>2734</v>
      </c>
      <c r="H15" t="s">
        <v>3665</v>
      </c>
    </row>
    <row r="16" spans="1:9" x14ac:dyDescent="0.25">
      <c r="A16" t="s">
        <v>249</v>
      </c>
      <c r="B16" t="s">
        <v>3666</v>
      </c>
      <c r="C16" t="s">
        <v>1369</v>
      </c>
      <c r="D16" t="s">
        <v>3667</v>
      </c>
      <c r="E16" t="s">
        <v>1387</v>
      </c>
      <c r="F16" t="s">
        <v>3668</v>
      </c>
      <c r="G16" t="s">
        <v>1296</v>
      </c>
      <c r="H16" t="s">
        <v>3669</v>
      </c>
    </row>
    <row r="17" spans="1:8" x14ac:dyDescent="0.25">
      <c r="A17" t="s">
        <v>254</v>
      </c>
      <c r="B17" t="s">
        <v>3670</v>
      </c>
      <c r="C17" t="s">
        <v>1417</v>
      </c>
      <c r="D17" t="s">
        <v>3671</v>
      </c>
      <c r="E17" t="s">
        <v>1306</v>
      </c>
      <c r="F17" t="s">
        <v>3672</v>
      </c>
      <c r="G17" t="s">
        <v>295</v>
      </c>
      <c r="H17" t="s">
        <v>3673</v>
      </c>
    </row>
    <row r="18" spans="1:8" x14ac:dyDescent="0.25">
      <c r="A18" t="s">
        <v>260</v>
      </c>
      <c r="B18" t="s">
        <v>3674</v>
      </c>
      <c r="C18" t="s">
        <v>821</v>
      </c>
      <c r="D18" t="s">
        <v>3675</v>
      </c>
      <c r="E18" t="s">
        <v>1062</v>
      </c>
      <c r="F18" t="s">
        <v>3676</v>
      </c>
      <c r="G18" t="s">
        <v>1018</v>
      </c>
      <c r="H18" t="s">
        <v>3677</v>
      </c>
    </row>
    <row r="19" spans="1:8" x14ac:dyDescent="0.25">
      <c r="A19" t="s">
        <v>265</v>
      </c>
      <c r="B19" t="s">
        <v>3678</v>
      </c>
      <c r="C19" t="s">
        <v>1166</v>
      </c>
      <c r="D19" t="s">
        <v>3679</v>
      </c>
      <c r="E19" t="s">
        <v>294</v>
      </c>
      <c r="F19" t="s">
        <v>3680</v>
      </c>
      <c r="G19" t="s">
        <v>934</v>
      </c>
      <c r="H19" t="s">
        <v>3681</v>
      </c>
    </row>
    <row r="20" spans="1:8" x14ac:dyDescent="0.25">
      <c r="A20" t="s">
        <v>270</v>
      </c>
      <c r="B20" t="s">
        <v>3682</v>
      </c>
      <c r="C20" t="s">
        <v>1193</v>
      </c>
      <c r="D20" t="s">
        <v>3683</v>
      </c>
      <c r="E20" t="s">
        <v>892</v>
      </c>
      <c r="F20" t="s">
        <v>3044</v>
      </c>
      <c r="G20" t="s">
        <v>1193</v>
      </c>
      <c r="H20" t="s">
        <v>3684</v>
      </c>
    </row>
    <row r="21" spans="1:8" x14ac:dyDescent="0.25">
      <c r="A21" t="s">
        <v>274</v>
      </c>
      <c r="B21" t="s">
        <v>3685</v>
      </c>
      <c r="C21" t="s">
        <v>1059</v>
      </c>
      <c r="D21" t="s">
        <v>3686</v>
      </c>
      <c r="E21" t="s">
        <v>935</v>
      </c>
      <c r="F21" t="s">
        <v>3687</v>
      </c>
      <c r="G21" t="s">
        <v>1061</v>
      </c>
      <c r="H21" t="s">
        <v>3688</v>
      </c>
    </row>
    <row r="22" spans="1:8" x14ac:dyDescent="0.25">
      <c r="A22" t="s">
        <v>281</v>
      </c>
      <c r="B22" t="s">
        <v>3689</v>
      </c>
      <c r="C22" t="s">
        <v>891</v>
      </c>
      <c r="D22" t="s">
        <v>3690</v>
      </c>
      <c r="E22" t="s">
        <v>891</v>
      </c>
      <c r="F22" t="s">
        <v>3691</v>
      </c>
      <c r="G22" t="s">
        <v>936</v>
      </c>
      <c r="H22" t="s">
        <v>3692</v>
      </c>
    </row>
    <row r="23" spans="1:8" x14ac:dyDescent="0.25">
      <c r="A23" t="s">
        <v>285</v>
      </c>
      <c r="B23" t="s">
        <v>2988</v>
      </c>
      <c r="C23" t="s">
        <v>1579</v>
      </c>
      <c r="D23" t="s">
        <v>3693</v>
      </c>
      <c r="E23" t="s">
        <v>1579</v>
      </c>
      <c r="F23" t="s">
        <v>3170</v>
      </c>
      <c r="G23" t="s">
        <v>1579</v>
      </c>
      <c r="H23" t="s">
        <v>3694</v>
      </c>
    </row>
    <row r="24" spans="1:8" x14ac:dyDescent="0.25">
      <c r="A24" s="4" t="s">
        <v>1585</v>
      </c>
      <c r="B24" s="4" t="s">
        <v>2954</v>
      </c>
      <c r="C24" s="4" t="s">
        <v>190</v>
      </c>
      <c r="D24" s="4" t="s">
        <v>2958</v>
      </c>
      <c r="E24" s="4" t="s">
        <v>190</v>
      </c>
      <c r="F24" s="4" t="s">
        <v>2962</v>
      </c>
      <c r="G24" s="4" t="s">
        <v>190</v>
      </c>
      <c r="H24" s="4" t="s">
        <v>3695</v>
      </c>
    </row>
  </sheetData>
  <pageMargins left="0.7" right="0.7" top="0.75" bottom="0.75" header="0.3" footer="0.3"/>
  <pageSetup paperSize="9"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24"/>
  <sheetViews>
    <sheetView workbookViewId="0"/>
  </sheetViews>
  <sheetFormatPr defaultColWidth="11.42578125" defaultRowHeight="15" x14ac:dyDescent="0.25"/>
  <cols>
    <col min="1" max="1" width="54.7109375" customWidth="1"/>
    <col min="2" max="8" width="25.7109375" customWidth="1"/>
    <col min="9" max="9" width="13.140625" customWidth="1"/>
  </cols>
  <sheetData>
    <row r="1" spans="1:9" x14ac:dyDescent="0.25">
      <c r="A1" s="4" t="s">
        <v>109</v>
      </c>
      <c r="I1" s="1" t="str">
        <f>HYPERLINK("#'INDEX'!A1", "Back to INDEX")</f>
        <v>Back to INDEX</v>
      </c>
    </row>
    <row r="2" spans="1:9" ht="25.5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  <c r="H2" s="3" t="s">
        <v>3616</v>
      </c>
    </row>
    <row r="3" spans="1:9" x14ac:dyDescent="0.25">
      <c r="A3" t="s">
        <v>177</v>
      </c>
      <c r="B3" t="s">
        <v>3696</v>
      </c>
      <c r="C3" t="s">
        <v>1414</v>
      </c>
      <c r="D3" t="s">
        <v>3697</v>
      </c>
      <c r="E3" t="s">
        <v>1307</v>
      </c>
      <c r="F3" t="s">
        <v>3698</v>
      </c>
      <c r="G3" t="s">
        <v>1383</v>
      </c>
      <c r="H3" t="s">
        <v>3699</v>
      </c>
    </row>
    <row r="4" spans="1:9" x14ac:dyDescent="0.25">
      <c r="A4" t="s">
        <v>184</v>
      </c>
      <c r="B4" t="s">
        <v>3700</v>
      </c>
      <c r="C4" t="s">
        <v>1061</v>
      </c>
      <c r="D4" t="s">
        <v>3701</v>
      </c>
      <c r="E4" t="s">
        <v>1061</v>
      </c>
      <c r="F4" t="s">
        <v>3702</v>
      </c>
      <c r="G4" t="s">
        <v>657</v>
      </c>
      <c r="H4" t="s">
        <v>3703</v>
      </c>
    </row>
    <row r="5" spans="1:9" x14ac:dyDescent="0.25">
      <c r="A5" t="s">
        <v>191</v>
      </c>
      <c r="B5" t="s">
        <v>3704</v>
      </c>
      <c r="C5" t="s">
        <v>1154</v>
      </c>
      <c r="D5" t="s">
        <v>3705</v>
      </c>
      <c r="E5" t="s">
        <v>1154</v>
      </c>
      <c r="F5" t="s">
        <v>3706</v>
      </c>
      <c r="G5" t="s">
        <v>435</v>
      </c>
      <c r="H5" t="s">
        <v>3707</v>
      </c>
    </row>
    <row r="6" spans="1:9" x14ac:dyDescent="0.25">
      <c r="A6" t="s">
        <v>198</v>
      </c>
      <c r="B6" t="s">
        <v>3708</v>
      </c>
      <c r="C6" t="s">
        <v>1157</v>
      </c>
      <c r="D6" t="s">
        <v>3709</v>
      </c>
      <c r="E6" t="s">
        <v>1152</v>
      </c>
      <c r="F6" t="s">
        <v>3710</v>
      </c>
      <c r="G6" t="s">
        <v>1395</v>
      </c>
      <c r="H6" t="s">
        <v>3711</v>
      </c>
    </row>
    <row r="7" spans="1:9" x14ac:dyDescent="0.25">
      <c r="A7" t="s">
        <v>203</v>
      </c>
      <c r="B7" t="s">
        <v>3712</v>
      </c>
      <c r="C7" t="s">
        <v>1396</v>
      </c>
      <c r="D7" t="s">
        <v>3713</v>
      </c>
      <c r="E7" t="s">
        <v>1396</v>
      </c>
      <c r="F7" t="s">
        <v>3714</v>
      </c>
      <c r="G7" t="s">
        <v>1273</v>
      </c>
      <c r="H7" t="s">
        <v>3715</v>
      </c>
    </row>
    <row r="8" spans="1:9" x14ac:dyDescent="0.25">
      <c r="A8" t="s">
        <v>209</v>
      </c>
      <c r="B8" t="s">
        <v>3716</v>
      </c>
      <c r="C8" t="s">
        <v>947</v>
      </c>
      <c r="D8" t="s">
        <v>3717</v>
      </c>
      <c r="E8" t="s">
        <v>947</v>
      </c>
      <c r="F8" t="s">
        <v>3718</v>
      </c>
      <c r="G8" t="s">
        <v>1188</v>
      </c>
      <c r="H8" t="s">
        <v>3719</v>
      </c>
    </row>
    <row r="9" spans="1:9" x14ac:dyDescent="0.25">
      <c r="A9" t="s">
        <v>216</v>
      </c>
      <c r="B9" t="s">
        <v>3547</v>
      </c>
      <c r="C9" t="s">
        <v>1211</v>
      </c>
      <c r="D9" t="s">
        <v>3720</v>
      </c>
      <c r="E9" t="s">
        <v>1211</v>
      </c>
      <c r="F9" t="s">
        <v>3721</v>
      </c>
      <c r="G9" t="s">
        <v>1596</v>
      </c>
      <c r="H9" t="s">
        <v>3722</v>
      </c>
    </row>
    <row r="10" spans="1:9" x14ac:dyDescent="0.25">
      <c r="A10" t="s">
        <v>222</v>
      </c>
      <c r="B10" t="s">
        <v>3723</v>
      </c>
      <c r="C10" t="s">
        <v>1421</v>
      </c>
      <c r="D10" t="s">
        <v>3724</v>
      </c>
      <c r="E10" t="s">
        <v>1421</v>
      </c>
      <c r="F10" t="s">
        <v>3725</v>
      </c>
      <c r="G10" t="s">
        <v>1421</v>
      </c>
      <c r="H10" t="s">
        <v>3726</v>
      </c>
    </row>
    <row r="11" spans="1:9" x14ac:dyDescent="0.25">
      <c r="A11" t="s">
        <v>227</v>
      </c>
      <c r="B11" t="s">
        <v>3727</v>
      </c>
      <c r="C11" t="s">
        <v>1200</v>
      </c>
      <c r="D11" t="s">
        <v>3585</v>
      </c>
      <c r="E11" t="s">
        <v>1200</v>
      </c>
      <c r="F11" t="s">
        <v>3728</v>
      </c>
      <c r="G11" t="s">
        <v>1200</v>
      </c>
      <c r="H11" t="s">
        <v>3729</v>
      </c>
    </row>
    <row r="12" spans="1:9" x14ac:dyDescent="0.25">
      <c r="A12" t="s">
        <v>232</v>
      </c>
      <c r="B12" t="s">
        <v>3557</v>
      </c>
      <c r="C12" t="s">
        <v>1199</v>
      </c>
      <c r="D12" t="s">
        <v>3730</v>
      </c>
      <c r="E12" t="s">
        <v>1579</v>
      </c>
      <c r="F12" t="s">
        <v>3430</v>
      </c>
      <c r="G12" t="s">
        <v>1579</v>
      </c>
      <c r="H12" t="s">
        <v>3588</v>
      </c>
    </row>
    <row r="13" spans="1:9" x14ac:dyDescent="0.25">
      <c r="A13" t="s">
        <v>236</v>
      </c>
      <c r="B13" t="s">
        <v>3731</v>
      </c>
      <c r="C13" t="s">
        <v>1200</v>
      </c>
      <c r="D13" t="s">
        <v>3453</v>
      </c>
      <c r="E13" t="s">
        <v>1200</v>
      </c>
      <c r="F13" t="s">
        <v>3178</v>
      </c>
      <c r="G13" t="s">
        <v>1394</v>
      </c>
      <c r="H13" t="s">
        <v>3732</v>
      </c>
    </row>
    <row r="14" spans="1:9" x14ac:dyDescent="0.25">
      <c r="A14" t="s">
        <v>239</v>
      </c>
      <c r="B14" t="s">
        <v>3733</v>
      </c>
      <c r="C14" t="s">
        <v>1273</v>
      </c>
      <c r="D14" t="s">
        <v>3734</v>
      </c>
      <c r="E14" t="s">
        <v>1153</v>
      </c>
      <c r="F14" t="s">
        <v>3401</v>
      </c>
      <c r="G14" t="s">
        <v>821</v>
      </c>
      <c r="H14" t="s">
        <v>3735</v>
      </c>
    </row>
    <row r="15" spans="1:9" x14ac:dyDescent="0.25">
      <c r="A15" t="s">
        <v>244</v>
      </c>
      <c r="B15" t="s">
        <v>3736</v>
      </c>
      <c r="C15" t="s">
        <v>1171</v>
      </c>
      <c r="D15" t="s">
        <v>3737</v>
      </c>
      <c r="E15" t="s">
        <v>1057</v>
      </c>
      <c r="F15" t="s">
        <v>3738</v>
      </c>
      <c r="G15" t="s">
        <v>1171</v>
      </c>
      <c r="H15" t="s">
        <v>3653</v>
      </c>
    </row>
    <row r="16" spans="1:9" x14ac:dyDescent="0.25">
      <c r="A16" t="s">
        <v>249</v>
      </c>
      <c r="B16" t="s">
        <v>3739</v>
      </c>
      <c r="C16" t="s">
        <v>1288</v>
      </c>
      <c r="D16" t="s">
        <v>3740</v>
      </c>
      <c r="E16" t="s">
        <v>1601</v>
      </c>
      <c r="F16" t="s">
        <v>3741</v>
      </c>
      <c r="G16" t="s">
        <v>1331</v>
      </c>
      <c r="H16" t="s">
        <v>3742</v>
      </c>
    </row>
    <row r="17" spans="1:8" x14ac:dyDescent="0.25">
      <c r="A17" t="s">
        <v>254</v>
      </c>
      <c r="B17" t="s">
        <v>3743</v>
      </c>
      <c r="C17" t="s">
        <v>1299</v>
      </c>
      <c r="D17" t="s">
        <v>3744</v>
      </c>
      <c r="E17" t="s">
        <v>2734</v>
      </c>
      <c r="F17" t="s">
        <v>3745</v>
      </c>
      <c r="G17" t="s">
        <v>438</v>
      </c>
      <c r="H17" t="s">
        <v>3746</v>
      </c>
    </row>
    <row r="18" spans="1:8" x14ac:dyDescent="0.25">
      <c r="A18" t="s">
        <v>260</v>
      </c>
      <c r="B18" t="s">
        <v>3747</v>
      </c>
      <c r="C18" t="s">
        <v>1153</v>
      </c>
      <c r="D18" t="s">
        <v>3748</v>
      </c>
      <c r="E18" t="s">
        <v>1153</v>
      </c>
      <c r="F18" t="s">
        <v>3328</v>
      </c>
      <c r="G18" t="s">
        <v>821</v>
      </c>
      <c r="H18" t="s">
        <v>3749</v>
      </c>
    </row>
    <row r="19" spans="1:8" x14ac:dyDescent="0.25">
      <c r="A19" t="s">
        <v>265</v>
      </c>
      <c r="B19" t="s">
        <v>3750</v>
      </c>
      <c r="C19" t="s">
        <v>934</v>
      </c>
      <c r="D19" t="s">
        <v>3751</v>
      </c>
      <c r="E19" t="s">
        <v>1454</v>
      </c>
      <c r="F19" t="s">
        <v>3752</v>
      </c>
      <c r="G19" t="s">
        <v>1017</v>
      </c>
      <c r="H19" t="s">
        <v>3753</v>
      </c>
    </row>
    <row r="20" spans="1:8" x14ac:dyDescent="0.25">
      <c r="A20" t="s">
        <v>270</v>
      </c>
      <c r="B20" t="s">
        <v>3754</v>
      </c>
      <c r="C20" t="s">
        <v>1019</v>
      </c>
      <c r="D20" t="s">
        <v>3755</v>
      </c>
      <c r="E20" t="s">
        <v>1019</v>
      </c>
      <c r="F20" t="s">
        <v>3756</v>
      </c>
      <c r="G20" t="s">
        <v>294</v>
      </c>
      <c r="H20" t="s">
        <v>3757</v>
      </c>
    </row>
    <row r="21" spans="1:8" x14ac:dyDescent="0.25">
      <c r="A21" t="s">
        <v>274</v>
      </c>
      <c r="B21" t="s">
        <v>3758</v>
      </c>
      <c r="C21" t="s">
        <v>1454</v>
      </c>
      <c r="D21" t="s">
        <v>3035</v>
      </c>
      <c r="E21" t="s">
        <v>1311</v>
      </c>
      <c r="F21" t="s">
        <v>3363</v>
      </c>
      <c r="G21" t="s">
        <v>1222</v>
      </c>
      <c r="H21" t="s">
        <v>3759</v>
      </c>
    </row>
    <row r="22" spans="1:8" x14ac:dyDescent="0.25">
      <c r="A22" t="s">
        <v>281</v>
      </c>
      <c r="B22" t="s">
        <v>3760</v>
      </c>
      <c r="C22" t="s">
        <v>294</v>
      </c>
      <c r="D22" t="s">
        <v>3761</v>
      </c>
      <c r="E22" t="s">
        <v>1166</v>
      </c>
      <c r="F22" t="s">
        <v>3762</v>
      </c>
      <c r="G22" t="s">
        <v>890</v>
      </c>
      <c r="H22" t="s">
        <v>3763</v>
      </c>
    </row>
    <row r="23" spans="1:8" x14ac:dyDescent="0.25">
      <c r="A23" t="s">
        <v>285</v>
      </c>
      <c r="B23" t="s">
        <v>3764</v>
      </c>
      <c r="C23" t="s">
        <v>1199</v>
      </c>
      <c r="D23" t="s">
        <v>3446</v>
      </c>
      <c r="E23" t="s">
        <v>1579</v>
      </c>
      <c r="F23" t="s">
        <v>3237</v>
      </c>
      <c r="G23" t="s">
        <v>1579</v>
      </c>
      <c r="H23" t="s">
        <v>3765</v>
      </c>
    </row>
    <row r="24" spans="1:8" x14ac:dyDescent="0.25">
      <c r="A24" s="4" t="s">
        <v>1585</v>
      </c>
      <c r="B24" s="4" t="s">
        <v>3766</v>
      </c>
      <c r="C24" s="4" t="s">
        <v>190</v>
      </c>
      <c r="D24" s="4" t="s">
        <v>3767</v>
      </c>
      <c r="E24" s="4" t="s">
        <v>190</v>
      </c>
      <c r="F24" s="4" t="s">
        <v>3768</v>
      </c>
      <c r="G24" s="4" t="s">
        <v>190</v>
      </c>
      <c r="H24" s="4" t="s">
        <v>3769</v>
      </c>
    </row>
  </sheetData>
  <pageMargins left="0.7" right="0.7" top="0.75" bottom="0.75" header="0.3" footer="0.3"/>
  <pageSetup paperSize="9"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I24"/>
  <sheetViews>
    <sheetView workbookViewId="0"/>
  </sheetViews>
  <sheetFormatPr defaultColWidth="11.42578125" defaultRowHeight="15" x14ac:dyDescent="0.25"/>
  <cols>
    <col min="1" max="1" width="54.7109375" customWidth="1"/>
    <col min="2" max="8" width="25.7109375" customWidth="1"/>
    <col min="9" max="9" width="13.140625" customWidth="1"/>
  </cols>
  <sheetData>
    <row r="1" spans="1:9" x14ac:dyDescent="0.25">
      <c r="A1" s="4" t="s">
        <v>110</v>
      </c>
      <c r="I1" s="1" t="str">
        <f>HYPERLINK("#'INDEX'!A1", "Back to INDEX")</f>
        <v>Back to INDEX</v>
      </c>
    </row>
    <row r="2" spans="1:9" ht="25.5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  <c r="H2" s="3" t="s">
        <v>3616</v>
      </c>
    </row>
    <row r="3" spans="1:9" x14ac:dyDescent="0.25">
      <c r="A3" t="s">
        <v>177</v>
      </c>
      <c r="B3" t="s">
        <v>3770</v>
      </c>
      <c r="C3" t="s">
        <v>1397</v>
      </c>
      <c r="D3" t="s">
        <v>3771</v>
      </c>
      <c r="E3" t="s">
        <v>819</v>
      </c>
      <c r="F3" t="s">
        <v>3772</v>
      </c>
      <c r="G3" t="s">
        <v>1018</v>
      </c>
      <c r="H3" t="s">
        <v>3773</v>
      </c>
    </row>
    <row r="4" spans="1:9" x14ac:dyDescent="0.25">
      <c r="A4" t="s">
        <v>184</v>
      </c>
      <c r="B4" t="s">
        <v>3774</v>
      </c>
      <c r="C4" t="s">
        <v>435</v>
      </c>
      <c r="D4" t="s">
        <v>3775</v>
      </c>
      <c r="E4" t="s">
        <v>292</v>
      </c>
      <c r="F4" t="s">
        <v>3391</v>
      </c>
      <c r="G4" t="s">
        <v>1343</v>
      </c>
      <c r="H4" t="s">
        <v>3776</v>
      </c>
    </row>
    <row r="5" spans="1:9" x14ac:dyDescent="0.25">
      <c r="A5" t="s">
        <v>191</v>
      </c>
      <c r="B5" t="s">
        <v>3777</v>
      </c>
      <c r="C5" t="s">
        <v>1311</v>
      </c>
      <c r="D5" t="s">
        <v>3778</v>
      </c>
      <c r="E5" t="s">
        <v>1311</v>
      </c>
      <c r="F5" t="s">
        <v>3510</v>
      </c>
      <c r="G5" t="s">
        <v>571</v>
      </c>
      <c r="H5" t="s">
        <v>3779</v>
      </c>
    </row>
    <row r="6" spans="1:9" x14ac:dyDescent="0.25">
      <c r="A6" t="s">
        <v>198</v>
      </c>
      <c r="B6" t="s">
        <v>3771</v>
      </c>
      <c r="C6" t="s">
        <v>1062</v>
      </c>
      <c r="D6" t="s">
        <v>3525</v>
      </c>
      <c r="E6" t="s">
        <v>821</v>
      </c>
      <c r="F6" t="s">
        <v>3392</v>
      </c>
      <c r="G6" t="s">
        <v>1152</v>
      </c>
      <c r="H6" t="s">
        <v>3780</v>
      </c>
    </row>
    <row r="7" spans="1:9" x14ac:dyDescent="0.25">
      <c r="A7" t="s">
        <v>203</v>
      </c>
      <c r="B7" t="s">
        <v>3781</v>
      </c>
      <c r="C7" t="s">
        <v>1211</v>
      </c>
      <c r="D7" t="s">
        <v>3772</v>
      </c>
      <c r="E7" t="s">
        <v>1211</v>
      </c>
      <c r="F7" t="s">
        <v>3307</v>
      </c>
      <c r="G7" t="s">
        <v>1596</v>
      </c>
      <c r="H7" t="s">
        <v>3782</v>
      </c>
    </row>
    <row r="8" spans="1:9" x14ac:dyDescent="0.25">
      <c r="A8" t="s">
        <v>209</v>
      </c>
      <c r="B8" t="s">
        <v>3783</v>
      </c>
      <c r="C8" t="s">
        <v>1015</v>
      </c>
      <c r="D8" t="s">
        <v>3761</v>
      </c>
      <c r="E8" t="s">
        <v>1172</v>
      </c>
      <c r="F8" t="s">
        <v>3317</v>
      </c>
      <c r="G8" t="s">
        <v>1274</v>
      </c>
      <c r="H8" t="s">
        <v>3784</v>
      </c>
    </row>
    <row r="9" spans="1:9" x14ac:dyDescent="0.25">
      <c r="A9" t="s">
        <v>216</v>
      </c>
      <c r="B9" t="s">
        <v>3541</v>
      </c>
      <c r="C9" t="s">
        <v>1157</v>
      </c>
      <c r="D9" t="s">
        <v>3785</v>
      </c>
      <c r="E9" t="s">
        <v>1157</v>
      </c>
      <c r="F9" t="s">
        <v>3786</v>
      </c>
      <c r="G9" t="s">
        <v>1397</v>
      </c>
      <c r="H9" t="s">
        <v>3787</v>
      </c>
    </row>
    <row r="10" spans="1:9" x14ac:dyDescent="0.25">
      <c r="A10" t="s">
        <v>222</v>
      </c>
      <c r="B10" t="s">
        <v>3788</v>
      </c>
      <c r="C10" t="s">
        <v>1193</v>
      </c>
      <c r="D10" t="s">
        <v>3789</v>
      </c>
      <c r="E10" t="s">
        <v>1193</v>
      </c>
      <c r="F10" t="s">
        <v>3336</v>
      </c>
      <c r="G10" t="s">
        <v>1311</v>
      </c>
      <c r="H10" t="s">
        <v>3790</v>
      </c>
    </row>
    <row r="11" spans="1:9" x14ac:dyDescent="0.25">
      <c r="A11" t="s">
        <v>227</v>
      </c>
      <c r="B11" t="s">
        <v>3532</v>
      </c>
      <c r="C11" t="s">
        <v>1199</v>
      </c>
      <c r="D11" t="s">
        <v>3579</v>
      </c>
      <c r="E11" t="s">
        <v>1199</v>
      </c>
      <c r="F11" t="s">
        <v>2949</v>
      </c>
      <c r="G11" t="s">
        <v>1199</v>
      </c>
      <c r="H11" t="s">
        <v>3791</v>
      </c>
    </row>
    <row r="12" spans="1:9" x14ac:dyDescent="0.25">
      <c r="A12" t="s">
        <v>232</v>
      </c>
      <c r="B12" t="s">
        <v>3169</v>
      </c>
      <c r="C12" t="s">
        <v>1199</v>
      </c>
      <c r="D12" t="s">
        <v>3104</v>
      </c>
      <c r="E12" t="s">
        <v>1199</v>
      </c>
      <c r="F12" t="s">
        <v>3437</v>
      </c>
      <c r="G12" t="s">
        <v>1579</v>
      </c>
      <c r="H12" t="s">
        <v>3792</v>
      </c>
    </row>
    <row r="13" spans="1:9" x14ac:dyDescent="0.25">
      <c r="A13" t="s">
        <v>236</v>
      </c>
      <c r="B13" t="s">
        <v>3561</v>
      </c>
      <c r="C13" t="s">
        <v>1579</v>
      </c>
      <c r="D13" t="s">
        <v>3200</v>
      </c>
      <c r="E13" t="s">
        <v>1579</v>
      </c>
      <c r="F13" t="s">
        <v>3258</v>
      </c>
      <c r="G13" t="s">
        <v>1579</v>
      </c>
      <c r="H13" t="s">
        <v>3793</v>
      </c>
    </row>
    <row r="14" spans="1:9" x14ac:dyDescent="0.25">
      <c r="A14" t="s">
        <v>239</v>
      </c>
      <c r="B14" t="s">
        <v>3794</v>
      </c>
      <c r="C14" t="s">
        <v>1565</v>
      </c>
      <c r="D14" t="s">
        <v>3795</v>
      </c>
      <c r="E14" t="s">
        <v>1565</v>
      </c>
      <c r="F14" t="s">
        <v>3459</v>
      </c>
      <c r="G14" t="s">
        <v>1560</v>
      </c>
      <c r="H14" t="s">
        <v>3796</v>
      </c>
    </row>
    <row r="15" spans="1:9" x14ac:dyDescent="0.25">
      <c r="A15" t="s">
        <v>244</v>
      </c>
      <c r="B15" t="s">
        <v>3797</v>
      </c>
      <c r="C15" t="s">
        <v>1214</v>
      </c>
      <c r="D15" t="s">
        <v>3798</v>
      </c>
      <c r="E15" t="s">
        <v>1380</v>
      </c>
      <c r="F15" t="s">
        <v>3799</v>
      </c>
      <c r="G15" t="s">
        <v>1484</v>
      </c>
      <c r="H15" t="s">
        <v>3800</v>
      </c>
    </row>
    <row r="16" spans="1:9" x14ac:dyDescent="0.25">
      <c r="A16" t="s">
        <v>249</v>
      </c>
      <c r="B16" t="s">
        <v>3801</v>
      </c>
      <c r="C16" t="s">
        <v>1528</v>
      </c>
      <c r="D16" t="s">
        <v>3802</v>
      </c>
      <c r="E16" t="s">
        <v>1502</v>
      </c>
      <c r="F16" t="s">
        <v>3803</v>
      </c>
      <c r="G16" t="s">
        <v>1436</v>
      </c>
      <c r="H16" t="s">
        <v>3804</v>
      </c>
    </row>
    <row r="17" spans="1:8" x14ac:dyDescent="0.25">
      <c r="A17" t="s">
        <v>254</v>
      </c>
      <c r="B17" t="s">
        <v>3805</v>
      </c>
      <c r="C17" t="s">
        <v>1017</v>
      </c>
      <c r="D17" t="s">
        <v>3806</v>
      </c>
      <c r="E17" t="s">
        <v>1015</v>
      </c>
      <c r="F17" t="s">
        <v>3807</v>
      </c>
      <c r="G17" t="s">
        <v>948</v>
      </c>
      <c r="H17" t="s">
        <v>3808</v>
      </c>
    </row>
    <row r="18" spans="1:8" x14ac:dyDescent="0.25">
      <c r="A18" t="s">
        <v>260</v>
      </c>
      <c r="B18" t="s">
        <v>3809</v>
      </c>
      <c r="C18" t="s">
        <v>891</v>
      </c>
      <c r="D18" t="s">
        <v>3810</v>
      </c>
      <c r="E18" t="s">
        <v>891</v>
      </c>
      <c r="F18" t="s">
        <v>3811</v>
      </c>
      <c r="G18" t="s">
        <v>437</v>
      </c>
      <c r="H18" t="s">
        <v>3812</v>
      </c>
    </row>
    <row r="19" spans="1:8" x14ac:dyDescent="0.25">
      <c r="A19" t="s">
        <v>265</v>
      </c>
      <c r="B19" t="s">
        <v>3813</v>
      </c>
      <c r="C19" t="s">
        <v>779</v>
      </c>
      <c r="D19" t="s">
        <v>3814</v>
      </c>
      <c r="E19" t="s">
        <v>779</v>
      </c>
      <c r="F19" t="s">
        <v>3815</v>
      </c>
      <c r="G19" t="s">
        <v>571</v>
      </c>
      <c r="H19" t="s">
        <v>3816</v>
      </c>
    </row>
    <row r="20" spans="1:8" x14ac:dyDescent="0.25">
      <c r="A20" t="s">
        <v>270</v>
      </c>
      <c r="B20" t="s">
        <v>3817</v>
      </c>
      <c r="C20" t="s">
        <v>1017</v>
      </c>
      <c r="D20" t="s">
        <v>3818</v>
      </c>
      <c r="E20" t="s">
        <v>1177</v>
      </c>
      <c r="F20" t="s">
        <v>3819</v>
      </c>
      <c r="G20" t="s">
        <v>1155</v>
      </c>
      <c r="H20" t="s">
        <v>3820</v>
      </c>
    </row>
    <row r="21" spans="1:8" x14ac:dyDescent="0.25">
      <c r="A21" t="s">
        <v>274</v>
      </c>
      <c r="B21" t="s">
        <v>3474</v>
      </c>
      <c r="C21" t="s">
        <v>1560</v>
      </c>
      <c r="D21" t="s">
        <v>3821</v>
      </c>
      <c r="E21" t="s">
        <v>1422</v>
      </c>
      <c r="F21" t="s">
        <v>3266</v>
      </c>
      <c r="G21" t="s">
        <v>1422</v>
      </c>
      <c r="H21" t="s">
        <v>3822</v>
      </c>
    </row>
    <row r="22" spans="1:8" x14ac:dyDescent="0.25">
      <c r="A22" t="s">
        <v>281</v>
      </c>
      <c r="B22" t="s">
        <v>3823</v>
      </c>
      <c r="C22" t="s">
        <v>1561</v>
      </c>
      <c r="D22" t="s">
        <v>3824</v>
      </c>
      <c r="E22" t="s">
        <v>1561</v>
      </c>
      <c r="F22" t="s">
        <v>3825</v>
      </c>
      <c r="G22" t="s">
        <v>1561</v>
      </c>
      <c r="H22" t="s">
        <v>3826</v>
      </c>
    </row>
    <row r="23" spans="1:8" x14ac:dyDescent="0.25">
      <c r="A23" t="s">
        <v>285</v>
      </c>
      <c r="B23" t="s">
        <v>2950</v>
      </c>
      <c r="C23" t="s">
        <v>1579</v>
      </c>
      <c r="D23" t="s">
        <v>3434</v>
      </c>
      <c r="E23" t="s">
        <v>1579</v>
      </c>
      <c r="F23" t="s">
        <v>3257</v>
      </c>
      <c r="G23" t="s">
        <v>1579</v>
      </c>
      <c r="H23" t="s">
        <v>3827</v>
      </c>
    </row>
    <row r="24" spans="1:8" x14ac:dyDescent="0.25">
      <c r="A24" s="4" t="s">
        <v>1585</v>
      </c>
      <c r="B24" s="4" t="s">
        <v>3828</v>
      </c>
      <c r="C24" s="4" t="s">
        <v>190</v>
      </c>
      <c r="D24" s="4" t="s">
        <v>3829</v>
      </c>
      <c r="E24" s="4" t="s">
        <v>190</v>
      </c>
      <c r="F24" s="4" t="s">
        <v>3830</v>
      </c>
      <c r="G24" s="4" t="s">
        <v>190</v>
      </c>
      <c r="H24" s="4" t="s">
        <v>3831</v>
      </c>
    </row>
  </sheetData>
  <pageMargins left="0.7" right="0.7" top="0.75" bottom="0.75" header="0.3" footer="0.3"/>
  <pageSetup paperSize="9"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24"/>
  <sheetViews>
    <sheetView workbookViewId="0"/>
  </sheetViews>
  <sheetFormatPr defaultColWidth="11.42578125" defaultRowHeight="15" x14ac:dyDescent="0.25"/>
  <cols>
    <col min="1" max="1" width="54.7109375" customWidth="1"/>
    <col min="2" max="8" width="25.7109375" customWidth="1"/>
    <col min="9" max="9" width="13.140625" customWidth="1"/>
  </cols>
  <sheetData>
    <row r="1" spans="1:9" x14ac:dyDescent="0.25">
      <c r="A1" s="4" t="s">
        <v>111</v>
      </c>
      <c r="I1" s="1" t="str">
        <f>HYPERLINK("#'INDEX'!A1", "Back to INDEX")</f>
        <v>Back to INDEX</v>
      </c>
    </row>
    <row r="2" spans="1:9" ht="25.5" x14ac:dyDescent="0.25">
      <c r="A2" s="3" t="s">
        <v>131</v>
      </c>
      <c r="B2" s="3" t="s">
        <v>2967</v>
      </c>
      <c r="C2" s="3" t="s">
        <v>3612</v>
      </c>
      <c r="D2" s="3" t="s">
        <v>2968</v>
      </c>
      <c r="E2" s="3" t="s">
        <v>3613</v>
      </c>
      <c r="F2" s="3" t="s">
        <v>3614</v>
      </c>
      <c r="G2" s="3" t="s">
        <v>3615</v>
      </c>
      <c r="H2" s="3" t="s">
        <v>3616</v>
      </c>
    </row>
    <row r="3" spans="1:9" x14ac:dyDescent="0.25">
      <c r="A3" t="s">
        <v>177</v>
      </c>
      <c r="B3" t="s">
        <v>3832</v>
      </c>
      <c r="C3" t="s">
        <v>1487</v>
      </c>
      <c r="D3" t="s">
        <v>3833</v>
      </c>
      <c r="E3" t="s">
        <v>1132</v>
      </c>
      <c r="F3" t="s">
        <v>3834</v>
      </c>
      <c r="G3" t="s">
        <v>1369</v>
      </c>
      <c r="H3" t="s">
        <v>3835</v>
      </c>
    </row>
    <row r="4" spans="1:9" x14ac:dyDescent="0.25">
      <c r="A4" t="s">
        <v>184</v>
      </c>
      <c r="B4" t="s">
        <v>3236</v>
      </c>
      <c r="C4" t="s">
        <v>657</v>
      </c>
      <c r="D4" t="s">
        <v>3555</v>
      </c>
      <c r="E4" t="s">
        <v>936</v>
      </c>
      <c r="F4" t="s">
        <v>3836</v>
      </c>
      <c r="G4" t="s">
        <v>1018</v>
      </c>
      <c r="H4" t="s">
        <v>3837</v>
      </c>
    </row>
    <row r="5" spans="1:9" x14ac:dyDescent="0.25">
      <c r="A5" t="s">
        <v>191</v>
      </c>
      <c r="B5" t="s">
        <v>3838</v>
      </c>
      <c r="C5" t="s">
        <v>1214</v>
      </c>
      <c r="D5" t="s">
        <v>3839</v>
      </c>
      <c r="E5" t="s">
        <v>1214</v>
      </c>
      <c r="F5" t="s">
        <v>3840</v>
      </c>
      <c r="G5" t="s">
        <v>1290</v>
      </c>
      <c r="H5" t="s">
        <v>3841</v>
      </c>
    </row>
    <row r="6" spans="1:9" x14ac:dyDescent="0.25">
      <c r="A6" t="s">
        <v>198</v>
      </c>
      <c r="B6" t="s">
        <v>3151</v>
      </c>
      <c r="C6" t="s">
        <v>1198</v>
      </c>
      <c r="D6" t="s">
        <v>3283</v>
      </c>
      <c r="E6" t="s">
        <v>1565</v>
      </c>
      <c r="F6" t="s">
        <v>3195</v>
      </c>
      <c r="G6" t="s">
        <v>1198</v>
      </c>
      <c r="H6" t="s">
        <v>3842</v>
      </c>
    </row>
    <row r="7" spans="1:9" x14ac:dyDescent="0.25">
      <c r="A7" t="s">
        <v>203</v>
      </c>
      <c r="B7" t="s">
        <v>3843</v>
      </c>
      <c r="C7" t="s">
        <v>892</v>
      </c>
      <c r="D7" t="s">
        <v>3844</v>
      </c>
      <c r="E7" t="s">
        <v>892</v>
      </c>
      <c r="F7" t="s">
        <v>3845</v>
      </c>
      <c r="G7" t="s">
        <v>892</v>
      </c>
      <c r="H7" t="s">
        <v>3846</v>
      </c>
    </row>
    <row r="8" spans="1:9" x14ac:dyDescent="0.25">
      <c r="A8" t="s">
        <v>209</v>
      </c>
      <c r="B8" t="s">
        <v>3603</v>
      </c>
      <c r="C8" t="s">
        <v>1313</v>
      </c>
      <c r="D8" t="s">
        <v>3847</v>
      </c>
      <c r="E8" t="s">
        <v>890</v>
      </c>
      <c r="F8" t="s">
        <v>3848</v>
      </c>
      <c r="G8" t="s">
        <v>934</v>
      </c>
      <c r="H8" t="s">
        <v>3849</v>
      </c>
    </row>
    <row r="9" spans="1:9" x14ac:dyDescent="0.25">
      <c r="A9" t="s">
        <v>216</v>
      </c>
      <c r="B9" t="s">
        <v>3795</v>
      </c>
      <c r="C9" t="s">
        <v>1155</v>
      </c>
      <c r="D9" t="s">
        <v>3850</v>
      </c>
      <c r="E9" t="s">
        <v>1155</v>
      </c>
      <c r="F9" t="s">
        <v>3593</v>
      </c>
      <c r="G9" t="s">
        <v>1177</v>
      </c>
      <c r="H9" t="s">
        <v>3851</v>
      </c>
    </row>
    <row r="10" spans="1:9" x14ac:dyDescent="0.25">
      <c r="A10" t="s">
        <v>222</v>
      </c>
      <c r="B10" t="s">
        <v>3257</v>
      </c>
      <c r="C10" t="s">
        <v>1198</v>
      </c>
      <c r="D10" t="s">
        <v>3283</v>
      </c>
      <c r="E10" t="s">
        <v>1565</v>
      </c>
      <c r="F10" t="s">
        <v>3166</v>
      </c>
      <c r="G10" t="s">
        <v>1565</v>
      </c>
      <c r="H10" t="s">
        <v>3852</v>
      </c>
    </row>
    <row r="11" spans="1:9" x14ac:dyDescent="0.25">
      <c r="A11" t="s">
        <v>227</v>
      </c>
      <c r="B11" t="s">
        <v>3258</v>
      </c>
      <c r="C11" t="s">
        <v>1565</v>
      </c>
      <c r="D11" t="s">
        <v>2948</v>
      </c>
      <c r="E11" t="s">
        <v>1565</v>
      </c>
      <c r="F11" t="s">
        <v>3853</v>
      </c>
      <c r="G11" t="s">
        <v>1565</v>
      </c>
      <c r="H11" t="s">
        <v>3593</v>
      </c>
    </row>
    <row r="12" spans="1:9" x14ac:dyDescent="0.25">
      <c r="A12" t="s">
        <v>232</v>
      </c>
      <c r="B12" t="s">
        <v>3159</v>
      </c>
      <c r="C12" t="s">
        <v>1579</v>
      </c>
      <c r="D12" t="s">
        <v>3159</v>
      </c>
      <c r="E12" t="s">
        <v>1579</v>
      </c>
      <c r="F12" t="s">
        <v>3163</v>
      </c>
      <c r="G12" t="s">
        <v>1579</v>
      </c>
      <c r="H12" t="s">
        <v>3854</v>
      </c>
    </row>
    <row r="13" spans="1:9" x14ac:dyDescent="0.25">
      <c r="A13" t="s">
        <v>236</v>
      </c>
      <c r="B13" t="s">
        <v>3394</v>
      </c>
      <c r="C13" t="s">
        <v>1201</v>
      </c>
      <c r="D13" t="s">
        <v>3204</v>
      </c>
      <c r="E13" t="s">
        <v>1201</v>
      </c>
      <c r="F13" t="s">
        <v>3572</v>
      </c>
      <c r="G13" t="s">
        <v>1200</v>
      </c>
      <c r="H13" t="s">
        <v>3855</v>
      </c>
    </row>
    <row r="14" spans="1:9" x14ac:dyDescent="0.25">
      <c r="A14" t="s">
        <v>239</v>
      </c>
      <c r="B14" t="s">
        <v>3166</v>
      </c>
      <c r="C14" t="s">
        <v>1200</v>
      </c>
      <c r="D14" t="s">
        <v>3280</v>
      </c>
      <c r="E14" t="s">
        <v>1591</v>
      </c>
      <c r="F14" t="s">
        <v>3159</v>
      </c>
      <c r="G14" t="s">
        <v>1591</v>
      </c>
      <c r="H14" t="s">
        <v>3856</v>
      </c>
    </row>
    <row r="15" spans="1:9" x14ac:dyDescent="0.25">
      <c r="A15" t="s">
        <v>244</v>
      </c>
      <c r="B15" t="s">
        <v>3121</v>
      </c>
      <c r="C15" t="s">
        <v>1177</v>
      </c>
      <c r="D15" t="s">
        <v>3857</v>
      </c>
      <c r="E15" t="s">
        <v>1155</v>
      </c>
      <c r="F15" t="s">
        <v>3589</v>
      </c>
      <c r="G15" t="s">
        <v>838</v>
      </c>
      <c r="H15" t="s">
        <v>3858</v>
      </c>
    </row>
    <row r="16" spans="1:9" x14ac:dyDescent="0.25">
      <c r="A16" t="s">
        <v>249</v>
      </c>
      <c r="B16" t="s">
        <v>3859</v>
      </c>
      <c r="C16" t="s">
        <v>1156</v>
      </c>
      <c r="D16" t="s">
        <v>3860</v>
      </c>
      <c r="E16" t="s">
        <v>1172</v>
      </c>
      <c r="F16" t="s">
        <v>3557</v>
      </c>
      <c r="G16" t="s">
        <v>1172</v>
      </c>
      <c r="H16" t="s">
        <v>3593</v>
      </c>
    </row>
    <row r="17" spans="1:8" x14ac:dyDescent="0.25">
      <c r="A17" t="s">
        <v>254</v>
      </c>
      <c r="B17" t="s">
        <v>3861</v>
      </c>
      <c r="C17" t="s">
        <v>1594</v>
      </c>
      <c r="D17" t="s">
        <v>3075</v>
      </c>
      <c r="E17" t="s">
        <v>1271</v>
      </c>
      <c r="F17" t="s">
        <v>3862</v>
      </c>
      <c r="G17" t="s">
        <v>1378</v>
      </c>
      <c r="H17" t="s">
        <v>3863</v>
      </c>
    </row>
    <row r="18" spans="1:8" x14ac:dyDescent="0.25">
      <c r="A18" t="s">
        <v>260</v>
      </c>
      <c r="B18" t="s">
        <v>3254</v>
      </c>
      <c r="C18" t="s">
        <v>1591</v>
      </c>
      <c r="D18" t="s">
        <v>3185</v>
      </c>
      <c r="E18" t="s">
        <v>1199</v>
      </c>
      <c r="F18" t="s">
        <v>3209</v>
      </c>
      <c r="G18" t="s">
        <v>1591</v>
      </c>
      <c r="H18" t="s">
        <v>3446</v>
      </c>
    </row>
    <row r="19" spans="1:8" x14ac:dyDescent="0.25">
      <c r="A19" t="s">
        <v>265</v>
      </c>
      <c r="B19" t="s">
        <v>3514</v>
      </c>
      <c r="C19" t="s">
        <v>1166</v>
      </c>
      <c r="D19" t="s">
        <v>3213</v>
      </c>
      <c r="E19" t="s">
        <v>1166</v>
      </c>
      <c r="F19" t="s">
        <v>3864</v>
      </c>
      <c r="G19" t="s">
        <v>1193</v>
      </c>
      <c r="H19" t="s">
        <v>3865</v>
      </c>
    </row>
    <row r="20" spans="1:8" x14ac:dyDescent="0.25">
      <c r="A20" t="s">
        <v>270</v>
      </c>
      <c r="B20" t="s">
        <v>3534</v>
      </c>
      <c r="C20" t="s">
        <v>1211</v>
      </c>
      <c r="D20" t="s">
        <v>3430</v>
      </c>
      <c r="E20" t="s">
        <v>1561</v>
      </c>
      <c r="F20" t="s">
        <v>3283</v>
      </c>
      <c r="G20" t="s">
        <v>1396</v>
      </c>
      <c r="H20" t="s">
        <v>3866</v>
      </c>
    </row>
    <row r="21" spans="1:8" x14ac:dyDescent="0.25">
      <c r="A21" t="s">
        <v>274</v>
      </c>
      <c r="B21" t="s">
        <v>3867</v>
      </c>
      <c r="C21" t="s">
        <v>1059</v>
      </c>
      <c r="D21" t="s">
        <v>3868</v>
      </c>
      <c r="E21" t="s">
        <v>571</v>
      </c>
      <c r="F21" t="s">
        <v>3189</v>
      </c>
      <c r="G21" t="s">
        <v>1343</v>
      </c>
      <c r="H21" t="s">
        <v>3869</v>
      </c>
    </row>
    <row r="22" spans="1:8" x14ac:dyDescent="0.25">
      <c r="A22" t="s">
        <v>281</v>
      </c>
      <c r="B22" t="s">
        <v>3201</v>
      </c>
      <c r="C22" t="s">
        <v>1561</v>
      </c>
      <c r="D22" t="s">
        <v>146</v>
      </c>
      <c r="E22" t="s">
        <v>1211</v>
      </c>
      <c r="F22" t="s">
        <v>3283</v>
      </c>
      <c r="G22" t="s">
        <v>1396</v>
      </c>
      <c r="H22" t="s">
        <v>3870</v>
      </c>
    </row>
    <row r="23" spans="1:8" x14ac:dyDescent="0.25">
      <c r="A23" t="s">
        <v>285</v>
      </c>
      <c r="B23" t="s">
        <v>3187</v>
      </c>
      <c r="C23" t="s">
        <v>1573</v>
      </c>
      <c r="D23" t="s">
        <v>3187</v>
      </c>
      <c r="E23" t="s">
        <v>1573</v>
      </c>
      <c r="F23" t="s">
        <v>3148</v>
      </c>
      <c r="G23" t="s">
        <v>1592</v>
      </c>
      <c r="H23" t="s">
        <v>3652</v>
      </c>
    </row>
    <row r="24" spans="1:8" x14ac:dyDescent="0.25">
      <c r="A24" s="4" t="s">
        <v>1585</v>
      </c>
      <c r="B24" s="4" t="s">
        <v>3871</v>
      </c>
      <c r="C24" s="4" t="s">
        <v>190</v>
      </c>
      <c r="D24" s="4" t="s">
        <v>3872</v>
      </c>
      <c r="E24" s="4" t="s">
        <v>190</v>
      </c>
      <c r="F24" s="4" t="s">
        <v>3873</v>
      </c>
      <c r="G24" s="4" t="s">
        <v>190</v>
      </c>
      <c r="H24" s="4" t="s">
        <v>3874</v>
      </c>
    </row>
  </sheetData>
  <pageMargins left="0.7" right="0.7" top="0.75" bottom="0.75" header="0.3" footer="0.3"/>
  <pageSetup paperSize="9"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Q24"/>
  <sheetViews>
    <sheetView workbookViewId="0"/>
  </sheetViews>
  <sheetFormatPr defaultColWidth="11.42578125" defaultRowHeight="15" x14ac:dyDescent="0.25"/>
  <cols>
    <col min="1" max="1" width="54.7109375" customWidth="1"/>
    <col min="2" max="16" width="12.7109375" customWidth="1"/>
    <col min="17" max="17" width="13.140625" customWidth="1"/>
  </cols>
  <sheetData>
    <row r="1" spans="1:17" x14ac:dyDescent="0.25">
      <c r="A1" s="4" t="s">
        <v>112</v>
      </c>
      <c r="Q1" s="1" t="str">
        <f>HYPERLINK("#'INDEX'!A1", "Back to INDEX")</f>
        <v>Back to INDEX</v>
      </c>
    </row>
    <row r="2" spans="1:17" ht="63.75" x14ac:dyDescent="0.25">
      <c r="A2" s="3" t="s">
        <v>131</v>
      </c>
      <c r="B2" s="3" t="s">
        <v>3875</v>
      </c>
      <c r="C2" s="3" t="s">
        <v>3876</v>
      </c>
      <c r="D2" s="3" t="s">
        <v>3877</v>
      </c>
      <c r="E2" s="3" t="s">
        <v>3878</v>
      </c>
      <c r="F2" s="3" t="s">
        <v>3879</v>
      </c>
      <c r="G2" s="3" t="s">
        <v>3880</v>
      </c>
      <c r="H2" s="3" t="s">
        <v>3881</v>
      </c>
      <c r="I2" s="3" t="s">
        <v>3882</v>
      </c>
      <c r="J2" s="3" t="s">
        <v>3883</v>
      </c>
      <c r="K2" s="3" t="s">
        <v>3884</v>
      </c>
      <c r="L2" s="3" t="s">
        <v>3885</v>
      </c>
      <c r="M2" s="3" t="s">
        <v>3886</v>
      </c>
      <c r="N2" s="3" t="s">
        <v>3887</v>
      </c>
      <c r="O2" s="3" t="s">
        <v>3888</v>
      </c>
      <c r="P2" s="3" t="s">
        <v>3889</v>
      </c>
    </row>
    <row r="3" spans="1:17" x14ac:dyDescent="0.25">
      <c r="A3" t="s">
        <v>177</v>
      </c>
      <c r="B3" t="s">
        <v>3890</v>
      </c>
      <c r="C3" t="s">
        <v>1445</v>
      </c>
      <c r="D3" t="s">
        <v>3891</v>
      </c>
      <c r="E3" t="s">
        <v>1290</v>
      </c>
      <c r="F3" t="s">
        <v>3892</v>
      </c>
      <c r="G3" t="s">
        <v>3450</v>
      </c>
      <c r="H3" t="s">
        <v>1272</v>
      </c>
      <c r="I3" t="s">
        <v>3893</v>
      </c>
      <c r="J3" t="s">
        <v>1305</v>
      </c>
      <c r="K3" t="s">
        <v>3894</v>
      </c>
      <c r="L3" t="s">
        <v>3895</v>
      </c>
      <c r="M3" t="s">
        <v>1393</v>
      </c>
      <c r="N3" t="s">
        <v>3896</v>
      </c>
      <c r="O3" t="s">
        <v>1516</v>
      </c>
      <c r="P3" t="s">
        <v>3897</v>
      </c>
    </row>
    <row r="4" spans="1:17" x14ac:dyDescent="0.25">
      <c r="A4" t="s">
        <v>184</v>
      </c>
      <c r="B4" t="s">
        <v>3562</v>
      </c>
      <c r="C4" t="s">
        <v>1210</v>
      </c>
      <c r="D4" t="s">
        <v>3844</v>
      </c>
      <c r="E4" t="s">
        <v>1210</v>
      </c>
      <c r="F4" t="s">
        <v>3898</v>
      </c>
      <c r="G4" t="s">
        <v>3551</v>
      </c>
      <c r="H4" t="s">
        <v>1188</v>
      </c>
      <c r="I4" t="s">
        <v>3899</v>
      </c>
      <c r="J4" t="s">
        <v>1172</v>
      </c>
      <c r="K4" t="s">
        <v>3900</v>
      </c>
      <c r="L4" t="s">
        <v>3327</v>
      </c>
      <c r="M4" t="s">
        <v>779</v>
      </c>
      <c r="N4" t="s">
        <v>3403</v>
      </c>
      <c r="O4" t="s">
        <v>1018</v>
      </c>
      <c r="P4" t="s">
        <v>3901</v>
      </c>
    </row>
    <row r="5" spans="1:17" x14ac:dyDescent="0.25">
      <c r="A5" t="s">
        <v>191</v>
      </c>
      <c r="B5" t="s">
        <v>3902</v>
      </c>
      <c r="C5" t="s">
        <v>1596</v>
      </c>
      <c r="D5" t="s">
        <v>3903</v>
      </c>
      <c r="E5" t="s">
        <v>1561</v>
      </c>
      <c r="F5" t="s">
        <v>3105</v>
      </c>
      <c r="G5" t="s">
        <v>3477</v>
      </c>
      <c r="H5" t="s">
        <v>2747</v>
      </c>
      <c r="I5" t="s">
        <v>3904</v>
      </c>
      <c r="J5" t="s">
        <v>2747</v>
      </c>
      <c r="K5" t="s">
        <v>3905</v>
      </c>
      <c r="L5" t="s">
        <v>3332</v>
      </c>
      <c r="M5" t="s">
        <v>1400</v>
      </c>
      <c r="N5" t="s">
        <v>3906</v>
      </c>
      <c r="O5" t="s">
        <v>934</v>
      </c>
      <c r="P5" t="s">
        <v>3907</v>
      </c>
    </row>
    <row r="6" spans="1:17" x14ac:dyDescent="0.25">
      <c r="A6" t="s">
        <v>198</v>
      </c>
      <c r="B6" t="s">
        <v>3908</v>
      </c>
      <c r="C6" t="s">
        <v>1560</v>
      </c>
      <c r="D6" t="s">
        <v>3414</v>
      </c>
      <c r="E6" t="s">
        <v>1561</v>
      </c>
      <c r="F6" t="s">
        <v>3909</v>
      </c>
      <c r="G6" t="s">
        <v>3910</v>
      </c>
      <c r="H6" t="s">
        <v>820</v>
      </c>
      <c r="I6" t="s">
        <v>3482</v>
      </c>
      <c r="J6" t="s">
        <v>779</v>
      </c>
      <c r="K6" t="s">
        <v>3911</v>
      </c>
      <c r="L6" t="s">
        <v>3912</v>
      </c>
      <c r="M6" t="s">
        <v>1395</v>
      </c>
      <c r="N6" t="s">
        <v>3913</v>
      </c>
      <c r="O6" t="s">
        <v>1153</v>
      </c>
      <c r="P6" t="s">
        <v>3914</v>
      </c>
    </row>
    <row r="7" spans="1:17" x14ac:dyDescent="0.25">
      <c r="A7" t="s">
        <v>203</v>
      </c>
      <c r="B7" t="s">
        <v>3915</v>
      </c>
      <c r="C7" t="s">
        <v>1273</v>
      </c>
      <c r="D7" t="s">
        <v>3916</v>
      </c>
      <c r="E7" t="s">
        <v>1395</v>
      </c>
      <c r="F7" t="s">
        <v>3917</v>
      </c>
      <c r="G7" t="s">
        <v>3579</v>
      </c>
      <c r="H7" t="s">
        <v>1152</v>
      </c>
      <c r="I7" t="s">
        <v>3918</v>
      </c>
      <c r="J7" t="s">
        <v>1153</v>
      </c>
      <c r="K7" t="s">
        <v>3919</v>
      </c>
      <c r="L7" t="s">
        <v>3655</v>
      </c>
      <c r="M7" t="s">
        <v>1153</v>
      </c>
      <c r="N7" t="s">
        <v>3920</v>
      </c>
      <c r="O7" t="s">
        <v>1273</v>
      </c>
      <c r="P7" t="s">
        <v>3921</v>
      </c>
    </row>
    <row r="8" spans="1:17" x14ac:dyDescent="0.25">
      <c r="A8" t="s">
        <v>209</v>
      </c>
      <c r="B8" t="s">
        <v>3538</v>
      </c>
      <c r="C8" t="s">
        <v>1187</v>
      </c>
      <c r="D8" t="s">
        <v>3922</v>
      </c>
      <c r="E8" t="s">
        <v>1421</v>
      </c>
      <c r="F8" t="s">
        <v>3923</v>
      </c>
      <c r="G8" t="s">
        <v>3924</v>
      </c>
      <c r="H8" t="s">
        <v>1454</v>
      </c>
      <c r="I8" t="s">
        <v>3925</v>
      </c>
      <c r="J8" t="s">
        <v>1171</v>
      </c>
      <c r="K8" t="s">
        <v>3926</v>
      </c>
      <c r="L8" t="s">
        <v>3927</v>
      </c>
      <c r="M8" t="s">
        <v>570</v>
      </c>
      <c r="N8" t="s">
        <v>3928</v>
      </c>
      <c r="O8" t="s">
        <v>1519</v>
      </c>
      <c r="P8" t="s">
        <v>3929</v>
      </c>
    </row>
    <row r="9" spans="1:17" x14ac:dyDescent="0.25">
      <c r="A9" t="s">
        <v>216</v>
      </c>
      <c r="B9" t="s">
        <v>3930</v>
      </c>
      <c r="C9" t="s">
        <v>1596</v>
      </c>
      <c r="D9" t="s">
        <v>3931</v>
      </c>
      <c r="E9" t="s">
        <v>1211</v>
      </c>
      <c r="F9" t="s">
        <v>3932</v>
      </c>
      <c r="G9" t="s">
        <v>3282</v>
      </c>
      <c r="H9" t="s">
        <v>1596</v>
      </c>
      <c r="I9" t="s">
        <v>3521</v>
      </c>
      <c r="J9" t="s">
        <v>1561</v>
      </c>
      <c r="K9" t="s">
        <v>3933</v>
      </c>
      <c r="L9" t="s">
        <v>3795</v>
      </c>
      <c r="M9" t="s">
        <v>1596</v>
      </c>
      <c r="N9" t="s">
        <v>3505</v>
      </c>
      <c r="O9" t="s">
        <v>1211</v>
      </c>
      <c r="P9" t="s">
        <v>3892</v>
      </c>
    </row>
    <row r="10" spans="1:17" x14ac:dyDescent="0.25">
      <c r="A10" t="s">
        <v>222</v>
      </c>
      <c r="B10" t="s">
        <v>3934</v>
      </c>
      <c r="C10" t="s">
        <v>1016</v>
      </c>
      <c r="D10" t="s">
        <v>3935</v>
      </c>
      <c r="E10" t="s">
        <v>1383</v>
      </c>
      <c r="F10" t="s">
        <v>3936</v>
      </c>
      <c r="G10" t="s">
        <v>3532</v>
      </c>
      <c r="H10" t="s">
        <v>1157</v>
      </c>
      <c r="I10" t="s">
        <v>3937</v>
      </c>
      <c r="J10" t="s">
        <v>1275</v>
      </c>
      <c r="K10" t="s">
        <v>3938</v>
      </c>
      <c r="L10" t="s">
        <v>3939</v>
      </c>
      <c r="M10" t="s">
        <v>949</v>
      </c>
      <c r="N10" t="s">
        <v>3940</v>
      </c>
      <c r="O10" t="s">
        <v>1058</v>
      </c>
      <c r="P10" t="s">
        <v>1169</v>
      </c>
    </row>
    <row r="11" spans="1:17" x14ac:dyDescent="0.25">
      <c r="A11" t="s">
        <v>227</v>
      </c>
      <c r="B11" t="s">
        <v>3233</v>
      </c>
      <c r="C11" t="s">
        <v>1200</v>
      </c>
      <c r="D11" t="s">
        <v>3555</v>
      </c>
      <c r="E11" t="s">
        <v>1200</v>
      </c>
      <c r="F11" t="s">
        <v>3941</v>
      </c>
      <c r="G11" t="s">
        <v>3218</v>
      </c>
      <c r="H11" t="s">
        <v>1591</v>
      </c>
      <c r="I11" t="s">
        <v>3299</v>
      </c>
      <c r="J11" t="s">
        <v>1199</v>
      </c>
      <c r="K11" t="s">
        <v>3942</v>
      </c>
      <c r="L11" t="s">
        <v>3434</v>
      </c>
      <c r="M11" t="s">
        <v>1591</v>
      </c>
      <c r="N11" t="s">
        <v>3461</v>
      </c>
      <c r="O11" t="s">
        <v>1591</v>
      </c>
      <c r="P11" t="s">
        <v>3943</v>
      </c>
    </row>
    <row r="12" spans="1:17" x14ac:dyDescent="0.25">
      <c r="A12" t="s">
        <v>232</v>
      </c>
      <c r="B12" t="s">
        <v>3152</v>
      </c>
      <c r="C12" t="s">
        <v>1579</v>
      </c>
      <c r="D12" t="s">
        <v>3438</v>
      </c>
      <c r="E12" t="s">
        <v>1199</v>
      </c>
      <c r="F12" t="s">
        <v>3944</v>
      </c>
      <c r="G12" t="s">
        <v>3153</v>
      </c>
      <c r="H12" t="s">
        <v>1579</v>
      </c>
      <c r="I12" t="s">
        <v>3394</v>
      </c>
      <c r="J12" t="s">
        <v>1579</v>
      </c>
      <c r="K12" t="s">
        <v>3945</v>
      </c>
      <c r="L12" t="s">
        <v>3946</v>
      </c>
      <c r="M12" t="s">
        <v>1579</v>
      </c>
      <c r="N12" t="s">
        <v>3496</v>
      </c>
      <c r="O12" t="s">
        <v>1199</v>
      </c>
      <c r="P12" t="s">
        <v>3375</v>
      </c>
    </row>
    <row r="13" spans="1:17" x14ac:dyDescent="0.25">
      <c r="A13" t="s">
        <v>236</v>
      </c>
      <c r="B13" t="s">
        <v>3947</v>
      </c>
      <c r="C13" t="s">
        <v>1210</v>
      </c>
      <c r="D13" t="s">
        <v>3948</v>
      </c>
      <c r="E13" t="s">
        <v>1201</v>
      </c>
      <c r="F13" t="s">
        <v>3949</v>
      </c>
      <c r="G13" t="s">
        <v>3228</v>
      </c>
      <c r="H13" t="s">
        <v>1579</v>
      </c>
      <c r="I13" t="s">
        <v>2948</v>
      </c>
      <c r="J13" t="s">
        <v>1579</v>
      </c>
      <c r="K13" t="s">
        <v>3950</v>
      </c>
      <c r="L13" t="s">
        <v>3951</v>
      </c>
      <c r="M13" t="s">
        <v>1394</v>
      </c>
      <c r="N13" t="s">
        <v>3388</v>
      </c>
      <c r="O13" t="s">
        <v>1200</v>
      </c>
      <c r="P13" t="s">
        <v>3952</v>
      </c>
    </row>
    <row r="14" spans="1:17" x14ac:dyDescent="0.25">
      <c r="A14" t="s">
        <v>239</v>
      </c>
      <c r="B14" t="s">
        <v>3953</v>
      </c>
      <c r="C14" t="s">
        <v>779</v>
      </c>
      <c r="D14" t="s">
        <v>3497</v>
      </c>
      <c r="E14" t="s">
        <v>820</v>
      </c>
      <c r="F14" t="s">
        <v>3954</v>
      </c>
      <c r="G14" t="s">
        <v>3836</v>
      </c>
      <c r="H14" t="s">
        <v>1560</v>
      </c>
      <c r="I14" t="s">
        <v>3236</v>
      </c>
      <c r="J14" t="s">
        <v>1560</v>
      </c>
      <c r="K14" t="s">
        <v>3955</v>
      </c>
      <c r="L14" t="s">
        <v>3956</v>
      </c>
      <c r="M14" t="s">
        <v>1062</v>
      </c>
      <c r="N14" t="s">
        <v>3957</v>
      </c>
      <c r="O14" t="s">
        <v>821</v>
      </c>
      <c r="P14" t="s">
        <v>3958</v>
      </c>
    </row>
    <row r="15" spans="1:17" x14ac:dyDescent="0.25">
      <c r="A15" t="s">
        <v>244</v>
      </c>
      <c r="B15" t="s">
        <v>3959</v>
      </c>
      <c r="C15" t="s">
        <v>293</v>
      </c>
      <c r="D15" t="s">
        <v>3960</v>
      </c>
      <c r="E15" t="s">
        <v>1289</v>
      </c>
      <c r="F15" t="s">
        <v>3598</v>
      </c>
      <c r="G15" t="s">
        <v>3266</v>
      </c>
      <c r="H15" t="s">
        <v>1018</v>
      </c>
      <c r="I15" t="s">
        <v>3961</v>
      </c>
      <c r="J15" t="s">
        <v>1060</v>
      </c>
      <c r="K15" t="s">
        <v>3962</v>
      </c>
      <c r="L15" t="s">
        <v>3963</v>
      </c>
      <c r="M15" t="s">
        <v>1017</v>
      </c>
      <c r="N15" t="s">
        <v>3964</v>
      </c>
      <c r="O15" t="s">
        <v>1188</v>
      </c>
      <c r="P15" t="s">
        <v>3965</v>
      </c>
    </row>
    <row r="16" spans="1:17" x14ac:dyDescent="0.25">
      <c r="A16" t="s">
        <v>249</v>
      </c>
      <c r="B16" t="s">
        <v>3966</v>
      </c>
      <c r="C16" t="s">
        <v>1330</v>
      </c>
      <c r="D16" t="s">
        <v>3967</v>
      </c>
      <c r="E16" t="s">
        <v>1516</v>
      </c>
      <c r="F16" t="s">
        <v>3968</v>
      </c>
      <c r="G16" t="s">
        <v>3969</v>
      </c>
      <c r="H16" t="s">
        <v>3970</v>
      </c>
      <c r="I16" t="s">
        <v>3971</v>
      </c>
      <c r="J16" t="s">
        <v>840</v>
      </c>
      <c r="K16" t="s">
        <v>3972</v>
      </c>
      <c r="L16" t="s">
        <v>3973</v>
      </c>
      <c r="M16" t="s">
        <v>1382</v>
      </c>
      <c r="N16" t="s">
        <v>3974</v>
      </c>
      <c r="O16" t="s">
        <v>1321</v>
      </c>
      <c r="P16" t="s">
        <v>3975</v>
      </c>
    </row>
    <row r="17" spans="1:16" x14ac:dyDescent="0.25">
      <c r="A17" t="s">
        <v>254</v>
      </c>
      <c r="B17" t="s">
        <v>3976</v>
      </c>
      <c r="C17" t="s">
        <v>439</v>
      </c>
      <c r="D17" t="s">
        <v>3977</v>
      </c>
      <c r="E17" t="s">
        <v>434</v>
      </c>
      <c r="F17" t="s">
        <v>3978</v>
      </c>
      <c r="G17" t="s">
        <v>3979</v>
      </c>
      <c r="H17" t="s">
        <v>434</v>
      </c>
      <c r="I17" t="s">
        <v>3980</v>
      </c>
      <c r="J17" t="s">
        <v>295</v>
      </c>
      <c r="K17" t="s">
        <v>3981</v>
      </c>
      <c r="L17" t="s">
        <v>3982</v>
      </c>
      <c r="M17" t="s">
        <v>1278</v>
      </c>
      <c r="N17" t="s">
        <v>3983</v>
      </c>
      <c r="O17" t="s">
        <v>1182</v>
      </c>
      <c r="P17" t="s">
        <v>3984</v>
      </c>
    </row>
    <row r="18" spans="1:16" x14ac:dyDescent="0.25">
      <c r="A18" t="s">
        <v>260</v>
      </c>
      <c r="B18" t="s">
        <v>3458</v>
      </c>
      <c r="C18" t="s">
        <v>657</v>
      </c>
      <c r="D18" t="s">
        <v>3985</v>
      </c>
      <c r="E18" t="s">
        <v>937</v>
      </c>
      <c r="F18" t="s">
        <v>3986</v>
      </c>
      <c r="G18" t="s">
        <v>3207</v>
      </c>
      <c r="H18" t="s">
        <v>1394</v>
      </c>
      <c r="I18" t="s">
        <v>3282</v>
      </c>
      <c r="J18" t="s">
        <v>1201</v>
      </c>
      <c r="K18" t="s">
        <v>1148</v>
      </c>
      <c r="L18" t="s">
        <v>3987</v>
      </c>
      <c r="M18" t="s">
        <v>1275</v>
      </c>
      <c r="N18" t="s">
        <v>3988</v>
      </c>
      <c r="O18" t="s">
        <v>821</v>
      </c>
      <c r="P18" t="s">
        <v>3989</v>
      </c>
    </row>
    <row r="19" spans="1:16" x14ac:dyDescent="0.25">
      <c r="A19" t="s">
        <v>265</v>
      </c>
      <c r="B19" t="s">
        <v>3990</v>
      </c>
      <c r="C19" t="s">
        <v>1316</v>
      </c>
      <c r="D19" t="s">
        <v>3991</v>
      </c>
      <c r="E19" t="s">
        <v>1322</v>
      </c>
      <c r="F19" t="s">
        <v>3992</v>
      </c>
      <c r="G19" t="s">
        <v>3918</v>
      </c>
      <c r="H19" t="s">
        <v>1212</v>
      </c>
      <c r="I19" t="s">
        <v>3993</v>
      </c>
      <c r="J19" t="s">
        <v>1061</v>
      </c>
      <c r="K19" t="s">
        <v>3994</v>
      </c>
      <c r="L19" t="s">
        <v>3995</v>
      </c>
      <c r="M19" t="s">
        <v>947</v>
      </c>
      <c r="N19" t="s">
        <v>3996</v>
      </c>
      <c r="O19" t="s">
        <v>1057</v>
      </c>
      <c r="P19" t="s">
        <v>3997</v>
      </c>
    </row>
    <row r="20" spans="1:16" x14ac:dyDescent="0.25">
      <c r="A20" t="s">
        <v>270</v>
      </c>
      <c r="B20" t="s">
        <v>3998</v>
      </c>
      <c r="C20" t="s">
        <v>294</v>
      </c>
      <c r="D20" t="s">
        <v>3999</v>
      </c>
      <c r="E20" t="s">
        <v>890</v>
      </c>
      <c r="F20" t="s">
        <v>4000</v>
      </c>
      <c r="G20" t="s">
        <v>4001</v>
      </c>
      <c r="H20" t="s">
        <v>1277</v>
      </c>
      <c r="I20" t="s">
        <v>4002</v>
      </c>
      <c r="J20" t="s">
        <v>1400</v>
      </c>
      <c r="K20" t="s">
        <v>4003</v>
      </c>
      <c r="L20" t="s">
        <v>4004</v>
      </c>
      <c r="M20" t="s">
        <v>892</v>
      </c>
      <c r="N20" t="s">
        <v>4005</v>
      </c>
      <c r="O20" t="s">
        <v>892</v>
      </c>
      <c r="P20" t="s">
        <v>3919</v>
      </c>
    </row>
    <row r="21" spans="1:16" x14ac:dyDescent="0.25">
      <c r="A21" t="s">
        <v>274</v>
      </c>
      <c r="B21" t="s">
        <v>4006</v>
      </c>
      <c r="C21" t="s">
        <v>1454</v>
      </c>
      <c r="D21" t="s">
        <v>4007</v>
      </c>
      <c r="E21" t="s">
        <v>1171</v>
      </c>
      <c r="F21" t="s">
        <v>4008</v>
      </c>
      <c r="G21" t="s">
        <v>4009</v>
      </c>
      <c r="H21" t="s">
        <v>1313</v>
      </c>
      <c r="I21" t="s">
        <v>4010</v>
      </c>
      <c r="J21" t="s">
        <v>1400</v>
      </c>
      <c r="K21" t="s">
        <v>3059</v>
      </c>
      <c r="L21" t="s">
        <v>4011</v>
      </c>
      <c r="M21" t="s">
        <v>1311</v>
      </c>
      <c r="N21" t="s">
        <v>4012</v>
      </c>
      <c r="O21" t="s">
        <v>1277</v>
      </c>
      <c r="P21" t="s">
        <v>4013</v>
      </c>
    </row>
    <row r="22" spans="1:16" x14ac:dyDescent="0.25">
      <c r="A22" t="s">
        <v>281</v>
      </c>
      <c r="B22" t="s">
        <v>4014</v>
      </c>
      <c r="C22" t="s">
        <v>1400</v>
      </c>
      <c r="D22" t="s">
        <v>4015</v>
      </c>
      <c r="E22" t="s">
        <v>1222</v>
      </c>
      <c r="F22" t="s">
        <v>4016</v>
      </c>
      <c r="G22" t="s">
        <v>3531</v>
      </c>
      <c r="H22" t="s">
        <v>1212</v>
      </c>
      <c r="I22" t="s">
        <v>4017</v>
      </c>
      <c r="J22" t="s">
        <v>437</v>
      </c>
      <c r="K22" t="s">
        <v>4018</v>
      </c>
      <c r="L22" t="s">
        <v>4019</v>
      </c>
      <c r="M22" t="s">
        <v>892</v>
      </c>
      <c r="N22" t="s">
        <v>4020</v>
      </c>
      <c r="O22" t="s">
        <v>1313</v>
      </c>
      <c r="P22" t="s">
        <v>4021</v>
      </c>
    </row>
    <row r="23" spans="1:16" x14ac:dyDescent="0.25">
      <c r="A23" t="s">
        <v>285</v>
      </c>
      <c r="B23" t="s">
        <v>3195</v>
      </c>
      <c r="C23" t="s">
        <v>1592</v>
      </c>
      <c r="D23" t="s">
        <v>3201</v>
      </c>
      <c r="E23" t="s">
        <v>1579</v>
      </c>
      <c r="F23" t="s">
        <v>3262</v>
      </c>
      <c r="G23" t="s">
        <v>3280</v>
      </c>
      <c r="H23" t="s">
        <v>1199</v>
      </c>
      <c r="I23" t="s">
        <v>3191</v>
      </c>
      <c r="J23" t="s">
        <v>1199</v>
      </c>
      <c r="K23" t="s">
        <v>4022</v>
      </c>
      <c r="L23" t="s">
        <v>138</v>
      </c>
      <c r="M23" t="s">
        <v>1579</v>
      </c>
      <c r="N23" t="s">
        <v>4023</v>
      </c>
      <c r="O23" t="s">
        <v>1579</v>
      </c>
      <c r="P23" t="s">
        <v>4024</v>
      </c>
    </row>
    <row r="24" spans="1:16" x14ac:dyDescent="0.25">
      <c r="A24" s="4" t="s">
        <v>1585</v>
      </c>
      <c r="B24" s="4" t="s">
        <v>4025</v>
      </c>
      <c r="C24" s="4" t="s">
        <v>190</v>
      </c>
      <c r="D24" s="4" t="s">
        <v>4026</v>
      </c>
      <c r="E24" s="4" t="s">
        <v>190</v>
      </c>
      <c r="F24" s="4" t="s">
        <v>4027</v>
      </c>
      <c r="G24" s="4" t="s">
        <v>4028</v>
      </c>
      <c r="H24" s="4" t="s">
        <v>190</v>
      </c>
      <c r="I24" s="4" t="s">
        <v>4029</v>
      </c>
      <c r="J24" s="4" t="s">
        <v>190</v>
      </c>
      <c r="K24" s="4" t="s">
        <v>4030</v>
      </c>
      <c r="L24" s="4" t="s">
        <v>4031</v>
      </c>
      <c r="M24" s="4" t="s">
        <v>190</v>
      </c>
      <c r="N24" s="4" t="s">
        <v>4032</v>
      </c>
      <c r="O24" s="4" t="s">
        <v>190</v>
      </c>
      <c r="P24" s="4" t="s">
        <v>4033</v>
      </c>
    </row>
  </sheetData>
  <pageMargins left="0.7" right="0.7" top="0.75" bottom="0.75" header="0.3" footer="0.3"/>
  <pageSetup paperSize="9"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Q24"/>
  <sheetViews>
    <sheetView workbookViewId="0"/>
  </sheetViews>
  <sheetFormatPr defaultColWidth="11.42578125" defaultRowHeight="15" x14ac:dyDescent="0.25"/>
  <cols>
    <col min="1" max="1" width="54.7109375" customWidth="1"/>
    <col min="2" max="16" width="12.7109375" customWidth="1"/>
    <col min="17" max="17" width="13.140625" customWidth="1"/>
  </cols>
  <sheetData>
    <row r="1" spans="1:17" x14ac:dyDescent="0.25">
      <c r="A1" s="4" t="s">
        <v>113</v>
      </c>
      <c r="Q1" s="1" t="str">
        <f>HYPERLINK("#'INDEX'!A1", "Back to INDEX")</f>
        <v>Back to INDEX</v>
      </c>
    </row>
    <row r="2" spans="1:17" ht="63.75" x14ac:dyDescent="0.25">
      <c r="A2" s="3" t="s">
        <v>131</v>
      </c>
      <c r="B2" s="3" t="s">
        <v>3875</v>
      </c>
      <c r="C2" s="3" t="s">
        <v>3876</v>
      </c>
      <c r="D2" s="3" t="s">
        <v>3877</v>
      </c>
      <c r="E2" s="3" t="s">
        <v>3878</v>
      </c>
      <c r="F2" s="3" t="s">
        <v>3879</v>
      </c>
      <c r="G2" s="3" t="s">
        <v>3880</v>
      </c>
      <c r="H2" s="3" t="s">
        <v>3881</v>
      </c>
      <c r="I2" s="3" t="s">
        <v>3882</v>
      </c>
      <c r="J2" s="3" t="s">
        <v>3883</v>
      </c>
      <c r="K2" s="3" t="s">
        <v>3884</v>
      </c>
      <c r="L2" s="3" t="s">
        <v>3885</v>
      </c>
      <c r="M2" s="3" t="s">
        <v>3886</v>
      </c>
      <c r="N2" s="3" t="s">
        <v>3887</v>
      </c>
      <c r="O2" s="3" t="s">
        <v>3888</v>
      </c>
      <c r="P2" s="3" t="s">
        <v>3889</v>
      </c>
    </row>
    <row r="3" spans="1:17" x14ac:dyDescent="0.25">
      <c r="A3" t="s">
        <v>177</v>
      </c>
      <c r="B3" t="s">
        <v>4034</v>
      </c>
      <c r="C3" t="s">
        <v>1157</v>
      </c>
      <c r="D3" t="s">
        <v>3918</v>
      </c>
      <c r="E3" t="s">
        <v>1152</v>
      </c>
      <c r="F3" t="s">
        <v>4035</v>
      </c>
      <c r="G3" t="s">
        <v>3579</v>
      </c>
      <c r="H3" t="s">
        <v>657</v>
      </c>
      <c r="I3" t="s">
        <v>4036</v>
      </c>
      <c r="J3" t="s">
        <v>937</v>
      </c>
      <c r="K3" t="s">
        <v>4037</v>
      </c>
      <c r="L3" t="s">
        <v>3731</v>
      </c>
      <c r="M3" t="s">
        <v>1397</v>
      </c>
      <c r="N3" t="s">
        <v>4038</v>
      </c>
      <c r="O3" t="s">
        <v>1062</v>
      </c>
      <c r="P3" t="s">
        <v>4039</v>
      </c>
    </row>
    <row r="4" spans="1:17" x14ac:dyDescent="0.25">
      <c r="A4" t="s">
        <v>184</v>
      </c>
      <c r="B4" t="s">
        <v>3151</v>
      </c>
      <c r="C4" t="s">
        <v>1394</v>
      </c>
      <c r="D4" t="s">
        <v>3104</v>
      </c>
      <c r="E4" t="s">
        <v>1201</v>
      </c>
      <c r="F4" t="s">
        <v>4040</v>
      </c>
      <c r="G4" t="s">
        <v>4041</v>
      </c>
      <c r="H4" t="s">
        <v>1019</v>
      </c>
      <c r="I4" t="s">
        <v>4042</v>
      </c>
      <c r="J4" t="s">
        <v>1343</v>
      </c>
      <c r="K4" t="s">
        <v>4043</v>
      </c>
      <c r="L4" t="s">
        <v>4044</v>
      </c>
      <c r="M4" t="s">
        <v>1273</v>
      </c>
      <c r="N4" t="s">
        <v>3710</v>
      </c>
      <c r="O4" t="s">
        <v>1153</v>
      </c>
      <c r="P4" t="s">
        <v>4045</v>
      </c>
    </row>
    <row r="5" spans="1:17" x14ac:dyDescent="0.25">
      <c r="A5" t="s">
        <v>191</v>
      </c>
      <c r="B5" t="s">
        <v>3257</v>
      </c>
      <c r="C5" t="s">
        <v>1394</v>
      </c>
      <c r="D5" t="s">
        <v>3581</v>
      </c>
      <c r="E5" t="s">
        <v>1210</v>
      </c>
      <c r="F5" t="s">
        <v>4046</v>
      </c>
      <c r="G5" t="s">
        <v>3600</v>
      </c>
      <c r="H5" t="s">
        <v>1400</v>
      </c>
      <c r="I5" t="s">
        <v>4047</v>
      </c>
      <c r="J5" t="s">
        <v>1057</v>
      </c>
      <c r="K5" t="s">
        <v>4048</v>
      </c>
      <c r="L5" t="s">
        <v>4049</v>
      </c>
      <c r="M5" t="s">
        <v>1157</v>
      </c>
      <c r="N5" t="s">
        <v>4050</v>
      </c>
      <c r="O5" t="s">
        <v>820</v>
      </c>
      <c r="P5" t="s">
        <v>4051</v>
      </c>
    </row>
    <row r="6" spans="1:17" x14ac:dyDescent="0.25">
      <c r="A6" t="s">
        <v>198</v>
      </c>
      <c r="B6" t="s">
        <v>3190</v>
      </c>
      <c r="C6" t="s">
        <v>1422</v>
      </c>
      <c r="D6" t="s">
        <v>3552</v>
      </c>
      <c r="E6" t="s">
        <v>1561</v>
      </c>
      <c r="F6" t="s">
        <v>4052</v>
      </c>
      <c r="G6" t="s">
        <v>157</v>
      </c>
      <c r="H6" t="s">
        <v>1275</v>
      </c>
      <c r="I6" t="s">
        <v>3557</v>
      </c>
      <c r="J6" t="s">
        <v>1275</v>
      </c>
      <c r="K6" t="s">
        <v>4053</v>
      </c>
      <c r="L6" t="s">
        <v>4054</v>
      </c>
      <c r="M6" t="s">
        <v>1395</v>
      </c>
      <c r="N6" t="s">
        <v>4001</v>
      </c>
      <c r="O6" t="s">
        <v>1395</v>
      </c>
      <c r="P6" t="s">
        <v>4055</v>
      </c>
    </row>
    <row r="7" spans="1:17" x14ac:dyDescent="0.25">
      <c r="A7" t="s">
        <v>203</v>
      </c>
      <c r="B7" t="s">
        <v>3190</v>
      </c>
      <c r="C7" t="s">
        <v>1422</v>
      </c>
      <c r="D7" t="s">
        <v>3908</v>
      </c>
      <c r="E7" t="s">
        <v>1422</v>
      </c>
      <c r="F7" t="s">
        <v>4056</v>
      </c>
      <c r="G7" t="s">
        <v>3598</v>
      </c>
      <c r="H7" t="s">
        <v>1560</v>
      </c>
      <c r="I7" t="s">
        <v>3389</v>
      </c>
      <c r="J7" t="s">
        <v>1560</v>
      </c>
      <c r="K7" t="s">
        <v>4057</v>
      </c>
      <c r="L7" t="s">
        <v>3555</v>
      </c>
      <c r="M7" t="s">
        <v>1422</v>
      </c>
      <c r="N7" t="s">
        <v>4058</v>
      </c>
      <c r="O7" t="s">
        <v>1422</v>
      </c>
      <c r="P7" t="s">
        <v>4059</v>
      </c>
    </row>
    <row r="8" spans="1:17" x14ac:dyDescent="0.25">
      <c r="A8" t="s">
        <v>209</v>
      </c>
      <c r="B8" t="s">
        <v>3634</v>
      </c>
      <c r="C8" t="s">
        <v>1445</v>
      </c>
      <c r="D8" t="s">
        <v>4060</v>
      </c>
      <c r="E8" t="s">
        <v>1330</v>
      </c>
      <c r="F8" t="s">
        <v>4061</v>
      </c>
      <c r="G8" t="s">
        <v>3239</v>
      </c>
      <c r="H8" t="s">
        <v>1154</v>
      </c>
      <c r="I8" t="s">
        <v>4062</v>
      </c>
      <c r="J8" t="s">
        <v>1154</v>
      </c>
      <c r="K8" t="s">
        <v>4063</v>
      </c>
      <c r="L8" t="s">
        <v>4064</v>
      </c>
      <c r="M8" t="s">
        <v>1306</v>
      </c>
      <c r="N8" t="s">
        <v>4065</v>
      </c>
      <c r="O8" t="s">
        <v>1058</v>
      </c>
      <c r="P8" t="s">
        <v>4066</v>
      </c>
    </row>
    <row r="9" spans="1:17" x14ac:dyDescent="0.25">
      <c r="A9" t="s">
        <v>216</v>
      </c>
      <c r="B9" t="s">
        <v>3177</v>
      </c>
      <c r="C9" t="s">
        <v>936</v>
      </c>
      <c r="D9" t="s">
        <v>3221</v>
      </c>
      <c r="E9" t="s">
        <v>891</v>
      </c>
      <c r="F9" t="s">
        <v>4067</v>
      </c>
      <c r="G9" t="s">
        <v>4068</v>
      </c>
      <c r="H9" t="s">
        <v>937</v>
      </c>
      <c r="I9" t="s">
        <v>3454</v>
      </c>
      <c r="J9" t="s">
        <v>779</v>
      </c>
      <c r="K9" t="s">
        <v>1605</v>
      </c>
      <c r="L9" t="s">
        <v>3498</v>
      </c>
      <c r="M9" t="s">
        <v>891</v>
      </c>
      <c r="N9" t="s">
        <v>4069</v>
      </c>
      <c r="O9" t="s">
        <v>937</v>
      </c>
      <c r="P9" t="s">
        <v>4070</v>
      </c>
    </row>
    <row r="10" spans="1:17" x14ac:dyDescent="0.25">
      <c r="A10" t="s">
        <v>222</v>
      </c>
      <c r="B10" t="s">
        <v>4071</v>
      </c>
      <c r="C10" t="s">
        <v>1187</v>
      </c>
      <c r="D10" t="s">
        <v>4072</v>
      </c>
      <c r="E10" t="s">
        <v>1323</v>
      </c>
      <c r="F10" t="s">
        <v>4073</v>
      </c>
      <c r="G10" t="s">
        <v>3226</v>
      </c>
      <c r="H10" t="s">
        <v>1152</v>
      </c>
      <c r="I10" t="s">
        <v>3764</v>
      </c>
      <c r="J10" t="s">
        <v>1397</v>
      </c>
      <c r="K10" t="s">
        <v>4074</v>
      </c>
      <c r="L10" t="s">
        <v>4075</v>
      </c>
      <c r="M10" t="s">
        <v>1017</v>
      </c>
      <c r="N10" t="s">
        <v>4076</v>
      </c>
      <c r="O10" t="s">
        <v>838</v>
      </c>
      <c r="P10" t="s">
        <v>4077</v>
      </c>
    </row>
    <row r="11" spans="1:17" x14ac:dyDescent="0.25">
      <c r="A11" t="s">
        <v>227</v>
      </c>
      <c r="B11" t="s">
        <v>3272</v>
      </c>
      <c r="C11" t="s">
        <v>1591</v>
      </c>
      <c r="D11" t="s">
        <v>3602</v>
      </c>
      <c r="E11" t="s">
        <v>1200</v>
      </c>
      <c r="F11" t="s">
        <v>4078</v>
      </c>
      <c r="G11" t="s">
        <v>3219</v>
      </c>
      <c r="H11" t="s">
        <v>1591</v>
      </c>
      <c r="I11" t="s">
        <v>3275</v>
      </c>
      <c r="J11" t="s">
        <v>1591</v>
      </c>
      <c r="K11" t="s">
        <v>4079</v>
      </c>
      <c r="L11" t="s">
        <v>4080</v>
      </c>
      <c r="M11" t="s">
        <v>1591</v>
      </c>
      <c r="N11" t="s">
        <v>3584</v>
      </c>
      <c r="O11" t="s">
        <v>1200</v>
      </c>
      <c r="P11" t="s">
        <v>4081</v>
      </c>
    </row>
    <row r="12" spans="1:17" x14ac:dyDescent="0.25">
      <c r="A12" t="s">
        <v>232</v>
      </c>
      <c r="B12" t="s">
        <v>3219</v>
      </c>
      <c r="C12" t="s">
        <v>1579</v>
      </c>
      <c r="D12" t="s">
        <v>3257</v>
      </c>
      <c r="E12" t="s">
        <v>1199</v>
      </c>
      <c r="F12" t="s">
        <v>4082</v>
      </c>
      <c r="G12" t="s">
        <v>3228</v>
      </c>
      <c r="H12" t="s">
        <v>1591</v>
      </c>
      <c r="I12" t="s">
        <v>3394</v>
      </c>
      <c r="J12" t="s">
        <v>1200</v>
      </c>
      <c r="K12" t="s">
        <v>4083</v>
      </c>
      <c r="L12" t="s">
        <v>3567</v>
      </c>
      <c r="M12" t="s">
        <v>1199</v>
      </c>
      <c r="N12" t="s">
        <v>3606</v>
      </c>
      <c r="O12" t="s">
        <v>1591</v>
      </c>
      <c r="P12" t="s">
        <v>4084</v>
      </c>
    </row>
    <row r="13" spans="1:17" x14ac:dyDescent="0.25">
      <c r="A13" t="s">
        <v>236</v>
      </c>
      <c r="B13" t="s">
        <v>3249</v>
      </c>
      <c r="C13" t="s">
        <v>1199</v>
      </c>
      <c r="D13" t="s">
        <v>3437</v>
      </c>
      <c r="E13" t="s">
        <v>1199</v>
      </c>
      <c r="F13" t="s">
        <v>4085</v>
      </c>
      <c r="G13" t="s">
        <v>3205</v>
      </c>
      <c r="H13" t="s">
        <v>1592</v>
      </c>
      <c r="I13" t="s">
        <v>3269</v>
      </c>
      <c r="J13" t="s">
        <v>1592</v>
      </c>
      <c r="K13" t="s">
        <v>4086</v>
      </c>
      <c r="L13" t="s">
        <v>3394</v>
      </c>
      <c r="M13" t="s">
        <v>1579</v>
      </c>
      <c r="N13" t="s">
        <v>3946</v>
      </c>
      <c r="O13" t="s">
        <v>1579</v>
      </c>
      <c r="P13" t="s">
        <v>4087</v>
      </c>
    </row>
    <row r="14" spans="1:17" x14ac:dyDescent="0.25">
      <c r="A14" t="s">
        <v>239</v>
      </c>
      <c r="B14" t="s">
        <v>4088</v>
      </c>
      <c r="C14" t="s">
        <v>1211</v>
      </c>
      <c r="D14" t="s">
        <v>4089</v>
      </c>
      <c r="E14" t="s">
        <v>1211</v>
      </c>
      <c r="F14" t="s">
        <v>4090</v>
      </c>
      <c r="G14" t="s">
        <v>3598</v>
      </c>
      <c r="H14" t="s">
        <v>1560</v>
      </c>
      <c r="I14" t="s">
        <v>3215</v>
      </c>
      <c r="J14" t="s">
        <v>1198</v>
      </c>
      <c r="K14" t="s">
        <v>4091</v>
      </c>
      <c r="L14" t="s">
        <v>4092</v>
      </c>
      <c r="M14" t="s">
        <v>1211</v>
      </c>
      <c r="N14" t="s">
        <v>3918</v>
      </c>
      <c r="O14" t="s">
        <v>1422</v>
      </c>
      <c r="P14" t="s">
        <v>4093</v>
      </c>
    </row>
    <row r="15" spans="1:17" x14ac:dyDescent="0.25">
      <c r="A15" t="s">
        <v>244</v>
      </c>
      <c r="B15" t="s">
        <v>4094</v>
      </c>
      <c r="C15" t="s">
        <v>1260</v>
      </c>
      <c r="D15" t="s">
        <v>4095</v>
      </c>
      <c r="E15" t="s">
        <v>1284</v>
      </c>
      <c r="F15" t="s">
        <v>4096</v>
      </c>
      <c r="G15" t="s">
        <v>4097</v>
      </c>
      <c r="H15" t="s">
        <v>1398</v>
      </c>
      <c r="I15" t="s">
        <v>4098</v>
      </c>
      <c r="J15" t="s">
        <v>1473</v>
      </c>
      <c r="K15" t="s">
        <v>4099</v>
      </c>
      <c r="L15" t="s">
        <v>3754</v>
      </c>
      <c r="M15" t="s">
        <v>1141</v>
      </c>
      <c r="N15" t="s">
        <v>4100</v>
      </c>
      <c r="O15" t="s">
        <v>1419</v>
      </c>
      <c r="P15" t="s">
        <v>4101</v>
      </c>
    </row>
    <row r="16" spans="1:17" x14ac:dyDescent="0.25">
      <c r="A16" t="s">
        <v>249</v>
      </c>
      <c r="B16" t="s">
        <v>4102</v>
      </c>
      <c r="C16" t="s">
        <v>3970</v>
      </c>
      <c r="D16" t="s">
        <v>4103</v>
      </c>
      <c r="E16" t="s">
        <v>1328</v>
      </c>
      <c r="F16" t="s">
        <v>4104</v>
      </c>
      <c r="G16" t="s">
        <v>3362</v>
      </c>
      <c r="H16" t="s">
        <v>1544</v>
      </c>
      <c r="I16" t="s">
        <v>4105</v>
      </c>
      <c r="J16" t="s">
        <v>1325</v>
      </c>
      <c r="K16" t="s">
        <v>4106</v>
      </c>
      <c r="L16" t="s">
        <v>4107</v>
      </c>
      <c r="M16" t="s">
        <v>1147</v>
      </c>
      <c r="N16" t="s">
        <v>4108</v>
      </c>
      <c r="O16" t="s">
        <v>1374</v>
      </c>
      <c r="P16" t="s">
        <v>4109</v>
      </c>
    </row>
    <row r="17" spans="1:16" x14ac:dyDescent="0.25">
      <c r="A17" t="s">
        <v>254</v>
      </c>
      <c r="B17" t="s">
        <v>3839</v>
      </c>
      <c r="C17" t="s">
        <v>949</v>
      </c>
      <c r="D17" t="s">
        <v>4110</v>
      </c>
      <c r="E17" t="s">
        <v>948</v>
      </c>
      <c r="F17" t="s">
        <v>4111</v>
      </c>
      <c r="G17" t="s">
        <v>3486</v>
      </c>
      <c r="H17" t="s">
        <v>948</v>
      </c>
      <c r="I17" t="s">
        <v>4112</v>
      </c>
      <c r="J17" t="s">
        <v>1156</v>
      </c>
      <c r="K17" t="s">
        <v>4113</v>
      </c>
      <c r="L17" t="s">
        <v>4114</v>
      </c>
      <c r="M17" t="s">
        <v>1274</v>
      </c>
      <c r="N17" t="s">
        <v>4115</v>
      </c>
      <c r="O17" t="s">
        <v>296</v>
      </c>
      <c r="P17" t="s">
        <v>4116</v>
      </c>
    </row>
    <row r="18" spans="1:16" x14ac:dyDescent="0.25">
      <c r="A18" t="s">
        <v>260</v>
      </c>
      <c r="B18" t="s">
        <v>4117</v>
      </c>
      <c r="C18" t="s">
        <v>1057</v>
      </c>
      <c r="D18" t="s">
        <v>4118</v>
      </c>
      <c r="E18" t="s">
        <v>934</v>
      </c>
      <c r="F18" t="s">
        <v>4119</v>
      </c>
      <c r="G18" t="s">
        <v>153</v>
      </c>
      <c r="H18" t="s">
        <v>1152</v>
      </c>
      <c r="I18" t="s">
        <v>3864</v>
      </c>
      <c r="J18" t="s">
        <v>1273</v>
      </c>
      <c r="K18" t="s">
        <v>4120</v>
      </c>
      <c r="L18" t="s">
        <v>4121</v>
      </c>
      <c r="M18" t="s">
        <v>1313</v>
      </c>
      <c r="N18" t="s">
        <v>4122</v>
      </c>
      <c r="O18" t="s">
        <v>1343</v>
      </c>
      <c r="P18" t="s">
        <v>4123</v>
      </c>
    </row>
    <row r="19" spans="1:16" x14ac:dyDescent="0.25">
      <c r="A19" t="s">
        <v>265</v>
      </c>
      <c r="B19" t="s">
        <v>3551</v>
      </c>
      <c r="C19" t="s">
        <v>1177</v>
      </c>
      <c r="D19" t="s">
        <v>4006</v>
      </c>
      <c r="E19" t="s">
        <v>435</v>
      </c>
      <c r="F19" t="s">
        <v>4124</v>
      </c>
      <c r="G19" t="s">
        <v>3431</v>
      </c>
      <c r="H19" t="s">
        <v>821</v>
      </c>
      <c r="I19" t="s">
        <v>3555</v>
      </c>
      <c r="J19" t="s">
        <v>1152</v>
      </c>
      <c r="K19" t="s">
        <v>4067</v>
      </c>
      <c r="L19" t="s">
        <v>4125</v>
      </c>
      <c r="M19" t="s">
        <v>892</v>
      </c>
      <c r="N19" t="s">
        <v>3957</v>
      </c>
      <c r="O19" t="s">
        <v>1166</v>
      </c>
      <c r="P19" t="s">
        <v>4126</v>
      </c>
    </row>
    <row r="20" spans="1:16" x14ac:dyDescent="0.25">
      <c r="A20" t="s">
        <v>270</v>
      </c>
      <c r="B20" t="s">
        <v>3381</v>
      </c>
      <c r="C20" t="s">
        <v>1172</v>
      </c>
      <c r="D20" t="s">
        <v>4127</v>
      </c>
      <c r="E20" t="s">
        <v>570</v>
      </c>
      <c r="F20" t="s">
        <v>4128</v>
      </c>
      <c r="G20" t="s">
        <v>4129</v>
      </c>
      <c r="H20" t="s">
        <v>1289</v>
      </c>
      <c r="I20" t="s">
        <v>3785</v>
      </c>
      <c r="J20" t="s">
        <v>1235</v>
      </c>
      <c r="K20" t="s">
        <v>4130</v>
      </c>
      <c r="L20" t="s">
        <v>4131</v>
      </c>
      <c r="M20" t="s">
        <v>948</v>
      </c>
      <c r="N20" t="s">
        <v>4132</v>
      </c>
      <c r="O20" t="s">
        <v>1316</v>
      </c>
      <c r="P20" t="s">
        <v>4133</v>
      </c>
    </row>
    <row r="21" spans="1:16" x14ac:dyDescent="0.25">
      <c r="A21" t="s">
        <v>274</v>
      </c>
      <c r="B21" t="s">
        <v>4088</v>
      </c>
      <c r="C21" t="s">
        <v>1211</v>
      </c>
      <c r="D21" t="s">
        <v>4134</v>
      </c>
      <c r="E21" t="s">
        <v>1211</v>
      </c>
      <c r="F21" t="s">
        <v>4135</v>
      </c>
      <c r="G21" t="s">
        <v>3194</v>
      </c>
      <c r="H21" t="s">
        <v>1210</v>
      </c>
      <c r="I21" t="s">
        <v>3227</v>
      </c>
      <c r="J21" t="s">
        <v>1565</v>
      </c>
      <c r="K21" t="s">
        <v>4033</v>
      </c>
      <c r="L21" t="s">
        <v>4136</v>
      </c>
      <c r="M21" t="s">
        <v>1560</v>
      </c>
      <c r="N21" t="s">
        <v>4137</v>
      </c>
      <c r="O21" t="s">
        <v>1422</v>
      </c>
      <c r="P21" t="s">
        <v>4138</v>
      </c>
    </row>
    <row r="22" spans="1:16" x14ac:dyDescent="0.25">
      <c r="A22" t="s">
        <v>281</v>
      </c>
      <c r="B22" t="s">
        <v>3579</v>
      </c>
      <c r="C22" t="s">
        <v>1395</v>
      </c>
      <c r="D22" t="s">
        <v>4139</v>
      </c>
      <c r="E22" t="s">
        <v>1396</v>
      </c>
      <c r="F22" t="s">
        <v>4140</v>
      </c>
      <c r="G22" t="s">
        <v>3258</v>
      </c>
      <c r="H22" t="s">
        <v>1560</v>
      </c>
      <c r="I22" t="s">
        <v>3443</v>
      </c>
      <c r="J22" t="s">
        <v>1422</v>
      </c>
      <c r="K22" t="s">
        <v>4141</v>
      </c>
      <c r="L22" t="s">
        <v>3910</v>
      </c>
      <c r="M22" t="s">
        <v>1596</v>
      </c>
      <c r="N22" t="s">
        <v>4142</v>
      </c>
      <c r="O22" t="s">
        <v>1561</v>
      </c>
      <c r="P22" t="s">
        <v>4143</v>
      </c>
    </row>
    <row r="23" spans="1:16" x14ac:dyDescent="0.25">
      <c r="A23" t="s">
        <v>285</v>
      </c>
      <c r="B23" t="s">
        <v>3209</v>
      </c>
      <c r="C23" t="s">
        <v>1592</v>
      </c>
      <c r="D23" t="s">
        <v>3285</v>
      </c>
      <c r="E23" t="s">
        <v>1573</v>
      </c>
      <c r="F23" t="s">
        <v>4144</v>
      </c>
      <c r="G23" t="s">
        <v>3219</v>
      </c>
      <c r="H23" t="s">
        <v>1591</v>
      </c>
      <c r="I23" t="s">
        <v>3218</v>
      </c>
      <c r="J23" t="s">
        <v>1199</v>
      </c>
      <c r="K23" t="s">
        <v>4145</v>
      </c>
      <c r="L23" t="s">
        <v>3249</v>
      </c>
      <c r="M23" t="s">
        <v>1579</v>
      </c>
      <c r="N23" t="s">
        <v>3258</v>
      </c>
      <c r="O23" t="s">
        <v>1592</v>
      </c>
      <c r="P23" t="s">
        <v>4146</v>
      </c>
    </row>
    <row r="24" spans="1:16" x14ac:dyDescent="0.25">
      <c r="A24" s="4" t="s">
        <v>1585</v>
      </c>
      <c r="B24" s="4" t="s">
        <v>4147</v>
      </c>
      <c r="C24" s="4" t="s">
        <v>190</v>
      </c>
      <c r="D24" s="4" t="s">
        <v>4148</v>
      </c>
      <c r="E24" s="4" t="s">
        <v>190</v>
      </c>
      <c r="F24" s="4" t="s">
        <v>4149</v>
      </c>
      <c r="G24" s="4" t="s">
        <v>4150</v>
      </c>
      <c r="H24" s="4" t="s">
        <v>190</v>
      </c>
      <c r="I24" s="4" t="s">
        <v>4151</v>
      </c>
      <c r="J24" s="4" t="s">
        <v>190</v>
      </c>
      <c r="K24" s="4" t="s">
        <v>1233</v>
      </c>
      <c r="L24" s="4" t="s">
        <v>4152</v>
      </c>
      <c r="M24" s="4" t="s">
        <v>190</v>
      </c>
      <c r="N24" s="4" t="s">
        <v>4153</v>
      </c>
      <c r="O24" s="4" t="s">
        <v>190</v>
      </c>
      <c r="P24" s="4" t="s">
        <v>4154</v>
      </c>
    </row>
  </sheetData>
  <pageMargins left="0.7" right="0.7" top="0.75" bottom="0.75" header="0.3" footer="0.3"/>
  <pageSetup paperSize="9"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Q24"/>
  <sheetViews>
    <sheetView workbookViewId="0"/>
  </sheetViews>
  <sheetFormatPr defaultColWidth="11.42578125" defaultRowHeight="15" x14ac:dyDescent="0.25"/>
  <cols>
    <col min="1" max="1" width="54.7109375" customWidth="1"/>
    <col min="2" max="16" width="12.7109375" customWidth="1"/>
    <col min="17" max="17" width="13.140625" customWidth="1"/>
  </cols>
  <sheetData>
    <row r="1" spans="1:17" x14ac:dyDescent="0.25">
      <c r="A1" s="4" t="s">
        <v>114</v>
      </c>
      <c r="Q1" s="1" t="str">
        <f>HYPERLINK("#'INDEX'!A1", "Back to INDEX")</f>
        <v>Back to INDEX</v>
      </c>
    </row>
    <row r="2" spans="1:17" ht="63.75" x14ac:dyDescent="0.25">
      <c r="A2" s="3" t="s">
        <v>131</v>
      </c>
      <c r="B2" s="3" t="s">
        <v>3875</v>
      </c>
      <c r="C2" s="3" t="s">
        <v>3876</v>
      </c>
      <c r="D2" s="3" t="s">
        <v>3877</v>
      </c>
      <c r="E2" s="3" t="s">
        <v>3878</v>
      </c>
      <c r="F2" s="3" t="s">
        <v>3879</v>
      </c>
      <c r="G2" s="3" t="s">
        <v>3880</v>
      </c>
      <c r="H2" s="3" t="s">
        <v>3881</v>
      </c>
      <c r="I2" s="3" t="s">
        <v>3882</v>
      </c>
      <c r="J2" s="3" t="s">
        <v>3883</v>
      </c>
      <c r="K2" s="3" t="s">
        <v>3884</v>
      </c>
      <c r="L2" s="3" t="s">
        <v>3885</v>
      </c>
      <c r="M2" s="3" t="s">
        <v>3886</v>
      </c>
      <c r="N2" s="3" t="s">
        <v>3887</v>
      </c>
      <c r="O2" s="3" t="s">
        <v>3888</v>
      </c>
      <c r="P2" s="3" t="s">
        <v>3889</v>
      </c>
    </row>
    <row r="3" spans="1:17" x14ac:dyDescent="0.25">
      <c r="A3" t="s">
        <v>177</v>
      </c>
      <c r="B3" t="s">
        <v>3454</v>
      </c>
      <c r="C3" t="s">
        <v>1419</v>
      </c>
      <c r="D3" t="s">
        <v>3182</v>
      </c>
      <c r="E3" t="s">
        <v>1144</v>
      </c>
      <c r="F3" t="s">
        <v>4155</v>
      </c>
      <c r="G3" t="s">
        <v>4089</v>
      </c>
      <c r="H3" t="s">
        <v>1263</v>
      </c>
      <c r="I3" t="s">
        <v>4156</v>
      </c>
      <c r="J3" t="s">
        <v>1284</v>
      </c>
      <c r="K3" t="s">
        <v>4157</v>
      </c>
      <c r="L3" t="s">
        <v>3537</v>
      </c>
      <c r="M3" t="s">
        <v>1147</v>
      </c>
      <c r="N3" t="s">
        <v>3327</v>
      </c>
      <c r="O3" t="s">
        <v>1147</v>
      </c>
      <c r="P3" t="s">
        <v>4158</v>
      </c>
    </row>
    <row r="4" spans="1:17" x14ac:dyDescent="0.25">
      <c r="A4" t="s">
        <v>184</v>
      </c>
      <c r="B4" t="s">
        <v>3158</v>
      </c>
      <c r="C4" t="s">
        <v>1422</v>
      </c>
      <c r="D4" t="s">
        <v>3291</v>
      </c>
      <c r="E4" t="s">
        <v>1396</v>
      </c>
      <c r="F4" t="s">
        <v>4159</v>
      </c>
      <c r="G4" t="s">
        <v>3218</v>
      </c>
      <c r="H4" t="s">
        <v>1212</v>
      </c>
      <c r="I4" t="s">
        <v>2948</v>
      </c>
      <c r="J4" t="s">
        <v>1061</v>
      </c>
      <c r="K4" t="s">
        <v>4160</v>
      </c>
      <c r="L4" t="s">
        <v>3152</v>
      </c>
      <c r="M4" t="s">
        <v>1062</v>
      </c>
      <c r="N4" t="s">
        <v>3227</v>
      </c>
      <c r="O4" t="s">
        <v>1275</v>
      </c>
      <c r="P4" t="s">
        <v>4161</v>
      </c>
    </row>
    <row r="5" spans="1:17" x14ac:dyDescent="0.25">
      <c r="A5" t="s">
        <v>191</v>
      </c>
      <c r="B5" t="s">
        <v>3249</v>
      </c>
      <c r="C5" t="s">
        <v>1018</v>
      </c>
      <c r="D5" t="s">
        <v>3534</v>
      </c>
      <c r="E5" t="s">
        <v>437</v>
      </c>
      <c r="F5" t="s">
        <v>4162</v>
      </c>
      <c r="G5" t="s">
        <v>157</v>
      </c>
      <c r="H5" t="s">
        <v>1473</v>
      </c>
      <c r="I5" t="s">
        <v>3948</v>
      </c>
      <c r="J5" t="s">
        <v>1302</v>
      </c>
      <c r="K5" t="s">
        <v>4163</v>
      </c>
      <c r="L5" t="s">
        <v>4023</v>
      </c>
      <c r="M5" t="s">
        <v>947</v>
      </c>
      <c r="N5" t="s">
        <v>3502</v>
      </c>
      <c r="O5" t="s">
        <v>1456</v>
      </c>
      <c r="P5" t="s">
        <v>4164</v>
      </c>
    </row>
    <row r="6" spans="1:17" x14ac:dyDescent="0.25">
      <c r="A6" t="s">
        <v>198</v>
      </c>
      <c r="B6" t="s">
        <v>3147</v>
      </c>
      <c r="C6" t="s">
        <v>1210</v>
      </c>
      <c r="D6" t="s">
        <v>3159</v>
      </c>
      <c r="E6" t="s">
        <v>1201</v>
      </c>
      <c r="F6" t="s">
        <v>4165</v>
      </c>
      <c r="G6" t="s">
        <v>3269</v>
      </c>
      <c r="H6" t="s">
        <v>1561</v>
      </c>
      <c r="I6" t="s">
        <v>3219</v>
      </c>
      <c r="J6" t="s">
        <v>1396</v>
      </c>
      <c r="K6" t="s">
        <v>4166</v>
      </c>
      <c r="L6" t="s">
        <v>3254</v>
      </c>
      <c r="M6" t="s">
        <v>1560</v>
      </c>
      <c r="N6" t="s">
        <v>3171</v>
      </c>
      <c r="O6" t="s">
        <v>1560</v>
      </c>
      <c r="P6" t="s">
        <v>4167</v>
      </c>
    </row>
    <row r="7" spans="1:17" x14ac:dyDescent="0.25">
      <c r="A7" t="s">
        <v>203</v>
      </c>
      <c r="B7" t="s">
        <v>3166</v>
      </c>
      <c r="C7" t="s">
        <v>1062</v>
      </c>
      <c r="D7" t="s">
        <v>3207</v>
      </c>
      <c r="E7" t="s">
        <v>1397</v>
      </c>
      <c r="F7" t="s">
        <v>1282</v>
      </c>
      <c r="G7" t="s">
        <v>3228</v>
      </c>
      <c r="H7" t="s">
        <v>819</v>
      </c>
      <c r="I7" t="s">
        <v>3203</v>
      </c>
      <c r="J7" t="s">
        <v>936</v>
      </c>
      <c r="K7" t="s">
        <v>4168</v>
      </c>
      <c r="L7" t="s">
        <v>3258</v>
      </c>
      <c r="M7" t="s">
        <v>1275</v>
      </c>
      <c r="N7" t="s">
        <v>153</v>
      </c>
      <c r="O7" t="s">
        <v>1018</v>
      </c>
      <c r="P7" t="s">
        <v>4169</v>
      </c>
    </row>
    <row r="8" spans="1:17" x14ac:dyDescent="0.25">
      <c r="A8" t="s">
        <v>209</v>
      </c>
      <c r="B8" t="s">
        <v>3233</v>
      </c>
      <c r="C8" t="s">
        <v>1015</v>
      </c>
      <c r="D8" t="s">
        <v>3104</v>
      </c>
      <c r="E8" t="s">
        <v>1017</v>
      </c>
      <c r="F8" t="s">
        <v>1100</v>
      </c>
      <c r="G8" t="s">
        <v>3275</v>
      </c>
      <c r="H8" t="s">
        <v>892</v>
      </c>
      <c r="I8" t="s">
        <v>3257</v>
      </c>
      <c r="J8" t="s">
        <v>1019</v>
      </c>
      <c r="K8" t="s">
        <v>4170</v>
      </c>
      <c r="L8" t="s">
        <v>4171</v>
      </c>
      <c r="M8" t="s">
        <v>2745</v>
      </c>
      <c r="N8" t="s">
        <v>3529</v>
      </c>
      <c r="O8" t="s">
        <v>292</v>
      </c>
      <c r="P8" t="s">
        <v>4172</v>
      </c>
    </row>
    <row r="9" spans="1:17" x14ac:dyDescent="0.25">
      <c r="A9" t="s">
        <v>216</v>
      </c>
      <c r="B9" t="s">
        <v>4173</v>
      </c>
      <c r="C9" t="s">
        <v>949</v>
      </c>
      <c r="D9" t="s">
        <v>3951</v>
      </c>
      <c r="E9" t="s">
        <v>1056</v>
      </c>
      <c r="F9" t="s">
        <v>4174</v>
      </c>
      <c r="G9" t="s">
        <v>3567</v>
      </c>
      <c r="H9" t="s">
        <v>1311</v>
      </c>
      <c r="I9" t="s">
        <v>3253</v>
      </c>
      <c r="J9" t="s">
        <v>435</v>
      </c>
      <c r="K9" t="s">
        <v>4175</v>
      </c>
      <c r="L9" t="s">
        <v>3845</v>
      </c>
      <c r="M9" t="s">
        <v>1219</v>
      </c>
      <c r="N9" t="s">
        <v>3847</v>
      </c>
      <c r="O9" t="s">
        <v>1529</v>
      </c>
      <c r="P9" t="s">
        <v>4176</v>
      </c>
    </row>
    <row r="10" spans="1:17" x14ac:dyDescent="0.25">
      <c r="A10" t="s">
        <v>222</v>
      </c>
      <c r="B10" t="s">
        <v>3285</v>
      </c>
      <c r="C10" t="s">
        <v>1596</v>
      </c>
      <c r="D10" t="s">
        <v>3249</v>
      </c>
      <c r="E10" t="s">
        <v>1153</v>
      </c>
      <c r="F10" t="s">
        <v>4177</v>
      </c>
      <c r="G10" t="s">
        <v>3187</v>
      </c>
      <c r="H10" t="s">
        <v>1201</v>
      </c>
      <c r="I10" t="s">
        <v>3163</v>
      </c>
      <c r="J10" t="s">
        <v>1394</v>
      </c>
      <c r="K10" t="s">
        <v>3836</v>
      </c>
      <c r="L10" t="s">
        <v>3280</v>
      </c>
      <c r="M10" t="s">
        <v>1422</v>
      </c>
      <c r="N10" t="s">
        <v>3567</v>
      </c>
      <c r="O10" t="s">
        <v>1211</v>
      </c>
      <c r="P10" t="s">
        <v>4178</v>
      </c>
    </row>
    <row r="11" spans="1:17" x14ac:dyDescent="0.25">
      <c r="A11" t="s">
        <v>227</v>
      </c>
      <c r="B11" t="s">
        <v>3205</v>
      </c>
      <c r="C11" t="s">
        <v>1200</v>
      </c>
      <c r="D11" t="s">
        <v>3269</v>
      </c>
      <c r="E11" t="s">
        <v>1394</v>
      </c>
      <c r="F11" t="s">
        <v>4086</v>
      </c>
      <c r="G11" t="s">
        <v>3187</v>
      </c>
      <c r="H11" t="s">
        <v>1201</v>
      </c>
      <c r="I11" t="s">
        <v>3162</v>
      </c>
      <c r="J11" t="s">
        <v>1201</v>
      </c>
      <c r="K11" t="s">
        <v>4179</v>
      </c>
      <c r="L11" t="s">
        <v>3159</v>
      </c>
      <c r="M11" t="s">
        <v>1394</v>
      </c>
      <c r="N11" t="s">
        <v>3228</v>
      </c>
      <c r="O11" t="s">
        <v>1394</v>
      </c>
      <c r="P11" t="s">
        <v>3447</v>
      </c>
    </row>
    <row r="12" spans="1:17" x14ac:dyDescent="0.25">
      <c r="A12" t="s">
        <v>232</v>
      </c>
      <c r="B12" t="s">
        <v>2100</v>
      </c>
      <c r="C12" t="s">
        <v>1592</v>
      </c>
      <c r="D12" t="s">
        <v>2100</v>
      </c>
      <c r="E12" t="s">
        <v>1573</v>
      </c>
      <c r="F12" t="s">
        <v>4088</v>
      </c>
      <c r="G12" t="s">
        <v>4180</v>
      </c>
      <c r="H12" t="s">
        <v>1203</v>
      </c>
      <c r="I12" t="s">
        <v>3198</v>
      </c>
      <c r="J12" t="s">
        <v>1573</v>
      </c>
      <c r="K12" t="s">
        <v>4180</v>
      </c>
      <c r="L12" t="s">
        <v>2100</v>
      </c>
      <c r="M12" t="s">
        <v>1573</v>
      </c>
      <c r="N12" t="s">
        <v>2258</v>
      </c>
      <c r="O12" t="s">
        <v>1573</v>
      </c>
      <c r="P12" t="s">
        <v>4179</v>
      </c>
    </row>
    <row r="13" spans="1:17" x14ac:dyDescent="0.25">
      <c r="A13" t="s">
        <v>236</v>
      </c>
      <c r="B13" t="s">
        <v>3148</v>
      </c>
      <c r="C13" t="s">
        <v>1591</v>
      </c>
      <c r="D13" t="s">
        <v>3158</v>
      </c>
      <c r="E13" t="s">
        <v>1210</v>
      </c>
      <c r="F13" t="s">
        <v>4181</v>
      </c>
      <c r="G13" t="s">
        <v>2258</v>
      </c>
      <c r="H13" t="s">
        <v>1199</v>
      </c>
      <c r="I13" t="s">
        <v>3163</v>
      </c>
      <c r="J13" t="s">
        <v>1394</v>
      </c>
      <c r="K13" t="s">
        <v>2841</v>
      </c>
      <c r="L13" t="s">
        <v>3163</v>
      </c>
      <c r="M13" t="s">
        <v>1199</v>
      </c>
      <c r="N13" t="s">
        <v>3184</v>
      </c>
      <c r="O13" t="s">
        <v>1201</v>
      </c>
      <c r="P13" t="s">
        <v>4182</v>
      </c>
    </row>
    <row r="14" spans="1:17" x14ac:dyDescent="0.25">
      <c r="A14" t="s">
        <v>239</v>
      </c>
      <c r="B14" t="s">
        <v>3209</v>
      </c>
      <c r="C14" t="s">
        <v>1198</v>
      </c>
      <c r="D14" t="s">
        <v>3285</v>
      </c>
      <c r="E14" t="s">
        <v>1198</v>
      </c>
      <c r="F14" t="s">
        <v>4144</v>
      </c>
      <c r="G14" t="s">
        <v>4180</v>
      </c>
      <c r="H14" t="s">
        <v>1203</v>
      </c>
      <c r="I14" t="s">
        <v>3198</v>
      </c>
      <c r="J14" t="s">
        <v>1573</v>
      </c>
      <c r="K14" t="s">
        <v>4180</v>
      </c>
      <c r="L14" t="s">
        <v>3209</v>
      </c>
      <c r="M14" t="s">
        <v>1394</v>
      </c>
      <c r="N14" t="s">
        <v>3185</v>
      </c>
      <c r="O14" t="s">
        <v>1394</v>
      </c>
      <c r="P14" t="s">
        <v>4179</v>
      </c>
    </row>
    <row r="15" spans="1:17" x14ac:dyDescent="0.25">
      <c r="A15" t="s">
        <v>244</v>
      </c>
      <c r="B15" t="s">
        <v>3248</v>
      </c>
      <c r="C15" t="s">
        <v>1323</v>
      </c>
      <c r="D15" t="s">
        <v>3178</v>
      </c>
      <c r="E15" t="s">
        <v>1235</v>
      </c>
      <c r="F15" t="s">
        <v>4183</v>
      </c>
      <c r="G15" t="s">
        <v>3258</v>
      </c>
      <c r="H15" t="s">
        <v>1177</v>
      </c>
      <c r="I15" t="s">
        <v>3946</v>
      </c>
      <c r="J15" t="s">
        <v>1400</v>
      </c>
      <c r="K15" t="s">
        <v>4184</v>
      </c>
      <c r="L15" t="s">
        <v>4185</v>
      </c>
      <c r="M15" t="s">
        <v>1316</v>
      </c>
      <c r="N15" t="s">
        <v>3308</v>
      </c>
      <c r="O15" t="s">
        <v>948</v>
      </c>
      <c r="P15" t="s">
        <v>4186</v>
      </c>
    </row>
    <row r="16" spans="1:17" x14ac:dyDescent="0.25">
      <c r="A16" t="s">
        <v>249</v>
      </c>
      <c r="B16" t="s">
        <v>3257</v>
      </c>
      <c r="C16" t="s">
        <v>294</v>
      </c>
      <c r="D16" t="s">
        <v>150</v>
      </c>
      <c r="E16" t="s">
        <v>893</v>
      </c>
      <c r="F16" t="s">
        <v>4187</v>
      </c>
      <c r="G16" t="s">
        <v>3152</v>
      </c>
      <c r="H16" t="s">
        <v>2745</v>
      </c>
      <c r="I16" t="s">
        <v>3534</v>
      </c>
      <c r="J16" t="s">
        <v>2745</v>
      </c>
      <c r="K16" t="s">
        <v>4188</v>
      </c>
      <c r="L16" t="s">
        <v>3604</v>
      </c>
      <c r="M16" t="s">
        <v>1222</v>
      </c>
      <c r="N16" t="s">
        <v>3428</v>
      </c>
      <c r="O16" t="s">
        <v>1222</v>
      </c>
      <c r="P16" t="s">
        <v>4189</v>
      </c>
    </row>
    <row r="17" spans="1:16" x14ac:dyDescent="0.25">
      <c r="A17" t="s">
        <v>254</v>
      </c>
      <c r="B17" t="s">
        <v>3544</v>
      </c>
      <c r="C17" t="s">
        <v>1418</v>
      </c>
      <c r="D17" t="s">
        <v>3076</v>
      </c>
      <c r="E17" t="s">
        <v>1141</v>
      </c>
      <c r="F17" t="s">
        <v>4190</v>
      </c>
      <c r="G17" t="s">
        <v>3586</v>
      </c>
      <c r="H17" t="s">
        <v>1407</v>
      </c>
      <c r="I17" t="s">
        <v>4191</v>
      </c>
      <c r="J17" t="s">
        <v>1280</v>
      </c>
      <c r="K17" t="s">
        <v>4192</v>
      </c>
      <c r="L17" t="s">
        <v>3786</v>
      </c>
      <c r="M17" t="s">
        <v>1520</v>
      </c>
      <c r="N17" t="s">
        <v>4193</v>
      </c>
      <c r="O17" t="s">
        <v>1603</v>
      </c>
      <c r="P17" t="s">
        <v>4194</v>
      </c>
    </row>
    <row r="18" spans="1:16" x14ac:dyDescent="0.25">
      <c r="A18" t="s">
        <v>260</v>
      </c>
      <c r="B18" t="s">
        <v>3147</v>
      </c>
      <c r="C18" t="s">
        <v>1210</v>
      </c>
      <c r="D18" t="s">
        <v>3209</v>
      </c>
      <c r="E18" t="s">
        <v>1201</v>
      </c>
      <c r="F18" t="s">
        <v>4195</v>
      </c>
      <c r="G18" t="s">
        <v>3198</v>
      </c>
      <c r="H18" t="s">
        <v>1573</v>
      </c>
      <c r="I18" t="s">
        <v>3174</v>
      </c>
      <c r="J18" t="s">
        <v>1199</v>
      </c>
      <c r="K18" t="s">
        <v>3853</v>
      </c>
      <c r="L18" t="s">
        <v>3269</v>
      </c>
      <c r="M18" t="s">
        <v>1200</v>
      </c>
      <c r="N18" t="s">
        <v>3153</v>
      </c>
      <c r="O18" t="s">
        <v>1200</v>
      </c>
      <c r="P18" t="s">
        <v>4196</v>
      </c>
    </row>
    <row r="19" spans="1:16" x14ac:dyDescent="0.25">
      <c r="A19" t="s">
        <v>265</v>
      </c>
      <c r="B19" t="s">
        <v>3604</v>
      </c>
      <c r="C19" t="s">
        <v>1058</v>
      </c>
      <c r="D19" t="s">
        <v>4197</v>
      </c>
      <c r="E19" t="s">
        <v>948</v>
      </c>
      <c r="F19" t="s">
        <v>4198</v>
      </c>
      <c r="G19" t="s">
        <v>3441</v>
      </c>
      <c r="H19" t="s">
        <v>936</v>
      </c>
      <c r="I19" t="s">
        <v>3262</v>
      </c>
      <c r="J19" t="s">
        <v>1060</v>
      </c>
      <c r="K19" t="s">
        <v>146</v>
      </c>
      <c r="L19" t="s">
        <v>3947</v>
      </c>
      <c r="M19" t="s">
        <v>1155</v>
      </c>
      <c r="N19" t="s">
        <v>4041</v>
      </c>
      <c r="O19" t="s">
        <v>2745</v>
      </c>
      <c r="P19" t="s">
        <v>4199</v>
      </c>
    </row>
    <row r="20" spans="1:16" x14ac:dyDescent="0.25">
      <c r="A20" t="s">
        <v>270</v>
      </c>
      <c r="B20" t="s">
        <v>3285</v>
      </c>
      <c r="C20" t="s">
        <v>1596</v>
      </c>
      <c r="D20" t="s">
        <v>3280</v>
      </c>
      <c r="E20" t="s">
        <v>1211</v>
      </c>
      <c r="F20" t="s">
        <v>4200</v>
      </c>
      <c r="G20" t="s">
        <v>3158</v>
      </c>
      <c r="H20" t="s">
        <v>1273</v>
      </c>
      <c r="I20" t="s">
        <v>3572</v>
      </c>
      <c r="J20" t="s">
        <v>1422</v>
      </c>
      <c r="K20" t="s">
        <v>4201</v>
      </c>
      <c r="L20" t="s">
        <v>3249</v>
      </c>
      <c r="M20" t="s">
        <v>1396</v>
      </c>
      <c r="N20" t="s">
        <v>3394</v>
      </c>
      <c r="O20" t="s">
        <v>1211</v>
      </c>
      <c r="P20" t="s">
        <v>4202</v>
      </c>
    </row>
    <row r="21" spans="1:16" x14ac:dyDescent="0.25">
      <c r="A21" t="s">
        <v>274</v>
      </c>
      <c r="B21" t="s">
        <v>3253</v>
      </c>
      <c r="C21" t="s">
        <v>1154</v>
      </c>
      <c r="D21" t="s">
        <v>4203</v>
      </c>
      <c r="E21" t="s">
        <v>2745</v>
      </c>
      <c r="F21" t="s">
        <v>4204</v>
      </c>
      <c r="G21" t="s">
        <v>3272</v>
      </c>
      <c r="H21" t="s">
        <v>294</v>
      </c>
      <c r="I21" t="s">
        <v>3946</v>
      </c>
      <c r="J21" t="s">
        <v>1400</v>
      </c>
      <c r="K21" t="s">
        <v>4205</v>
      </c>
      <c r="L21" t="s">
        <v>3440</v>
      </c>
      <c r="M21" t="s">
        <v>934</v>
      </c>
      <c r="N21" t="s">
        <v>3529</v>
      </c>
      <c r="O21" t="s">
        <v>292</v>
      </c>
      <c r="P21" t="s">
        <v>4206</v>
      </c>
    </row>
    <row r="22" spans="1:16" x14ac:dyDescent="0.25">
      <c r="A22" t="s">
        <v>281</v>
      </c>
      <c r="B22" t="s">
        <v>3254</v>
      </c>
      <c r="C22" t="s">
        <v>1273</v>
      </c>
      <c r="D22" t="s">
        <v>3171</v>
      </c>
      <c r="E22" t="s">
        <v>1153</v>
      </c>
      <c r="F22" t="s">
        <v>4167</v>
      </c>
      <c r="G22" t="s">
        <v>3572</v>
      </c>
      <c r="H22" t="s">
        <v>1153</v>
      </c>
      <c r="I22" t="s">
        <v>3285</v>
      </c>
      <c r="J22" t="s">
        <v>1561</v>
      </c>
      <c r="K22" t="s">
        <v>4207</v>
      </c>
      <c r="L22" t="s">
        <v>3275</v>
      </c>
      <c r="M22" t="s">
        <v>1153</v>
      </c>
      <c r="N22" t="s">
        <v>3257</v>
      </c>
      <c r="O22" t="s">
        <v>1395</v>
      </c>
      <c r="P22" t="s">
        <v>4170</v>
      </c>
    </row>
    <row r="23" spans="1:16" x14ac:dyDescent="0.25">
      <c r="A23" t="s">
        <v>285</v>
      </c>
      <c r="B23" t="s">
        <v>4180</v>
      </c>
      <c r="C23" t="s">
        <v>1203</v>
      </c>
      <c r="D23" t="s">
        <v>3198</v>
      </c>
      <c r="E23" t="s">
        <v>1573</v>
      </c>
      <c r="F23" t="s">
        <v>4180</v>
      </c>
      <c r="G23" t="s">
        <v>2258</v>
      </c>
      <c r="H23" t="s">
        <v>1199</v>
      </c>
      <c r="I23" t="s">
        <v>2258</v>
      </c>
      <c r="J23" t="s">
        <v>1579</v>
      </c>
      <c r="K23" t="s">
        <v>4088</v>
      </c>
      <c r="L23" t="s">
        <v>2258</v>
      </c>
      <c r="M23" t="s">
        <v>1592</v>
      </c>
      <c r="N23" t="s">
        <v>3174</v>
      </c>
      <c r="O23" t="s">
        <v>1573</v>
      </c>
      <c r="P23" t="s">
        <v>3836</v>
      </c>
    </row>
    <row r="24" spans="1:16" x14ac:dyDescent="0.25">
      <c r="A24" s="4" t="s">
        <v>1585</v>
      </c>
      <c r="B24" s="4" t="s">
        <v>4208</v>
      </c>
      <c r="C24" s="4" t="s">
        <v>190</v>
      </c>
      <c r="D24" s="4" t="s">
        <v>4209</v>
      </c>
      <c r="E24" s="4" t="s">
        <v>190</v>
      </c>
      <c r="F24" s="4" t="s">
        <v>4210</v>
      </c>
      <c r="G24" s="4" t="s">
        <v>4211</v>
      </c>
      <c r="H24" s="4" t="s">
        <v>190</v>
      </c>
      <c r="I24" s="4" t="s">
        <v>4212</v>
      </c>
      <c r="J24" s="4" t="s">
        <v>190</v>
      </c>
      <c r="K24" s="4" t="s">
        <v>1385</v>
      </c>
      <c r="L24" s="4" t="s">
        <v>4213</v>
      </c>
      <c r="M24" s="4" t="s">
        <v>190</v>
      </c>
      <c r="N24" s="4" t="s">
        <v>4214</v>
      </c>
      <c r="O24" s="4" t="s">
        <v>190</v>
      </c>
      <c r="P24" s="4" t="s">
        <v>4215</v>
      </c>
    </row>
  </sheetData>
  <pageMargins left="0.7" right="0.7" top="0.75" bottom="0.75" header="0.3" footer="0.3"/>
  <pageSetup paperSize="9"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Q48"/>
  <sheetViews>
    <sheetView workbookViewId="0"/>
  </sheetViews>
  <sheetFormatPr defaultColWidth="11.42578125" defaultRowHeight="15" x14ac:dyDescent="0.25"/>
  <cols>
    <col min="1" max="1" width="40.7109375" customWidth="1"/>
    <col min="2" max="16" width="12.7109375" customWidth="1"/>
    <col min="17" max="17" width="13.140625" customWidth="1"/>
  </cols>
  <sheetData>
    <row r="1" spans="1:17" x14ac:dyDescent="0.25">
      <c r="A1" s="4" t="s">
        <v>115</v>
      </c>
      <c r="Q1" s="1" t="str">
        <f>HYPERLINK("#'INDEX'!A1", "Back to INDEX")</f>
        <v>Back to INDEX</v>
      </c>
    </row>
    <row r="2" spans="1:17" ht="63.75" x14ac:dyDescent="0.25">
      <c r="A2" s="3" t="s">
        <v>131</v>
      </c>
      <c r="B2" s="3" t="s">
        <v>3875</v>
      </c>
      <c r="C2" s="3" t="s">
        <v>3876</v>
      </c>
      <c r="D2" s="3" t="s">
        <v>3877</v>
      </c>
      <c r="E2" s="3" t="s">
        <v>3878</v>
      </c>
      <c r="F2" s="3" t="s">
        <v>3879</v>
      </c>
      <c r="G2" s="3" t="s">
        <v>3880</v>
      </c>
      <c r="H2" s="3" t="s">
        <v>3881</v>
      </c>
      <c r="I2" s="3" t="s">
        <v>3882</v>
      </c>
      <c r="J2" s="3" t="s">
        <v>3883</v>
      </c>
      <c r="K2" s="3" t="s">
        <v>3884</v>
      </c>
      <c r="L2" s="3" t="s">
        <v>3885</v>
      </c>
      <c r="M2" s="3" t="s">
        <v>3886</v>
      </c>
      <c r="N2" s="3" t="s">
        <v>3887</v>
      </c>
      <c r="O2" s="3" t="s">
        <v>3888</v>
      </c>
      <c r="P2" s="3" t="s">
        <v>3889</v>
      </c>
    </row>
    <row r="3" spans="1:17" x14ac:dyDescent="0.25">
      <c r="A3" t="s">
        <v>2862</v>
      </c>
      <c r="B3" t="s">
        <v>3458</v>
      </c>
      <c r="C3" t="s">
        <v>657</v>
      </c>
      <c r="D3" t="s">
        <v>3145</v>
      </c>
      <c r="E3" t="s">
        <v>937</v>
      </c>
      <c r="F3" t="s">
        <v>4216</v>
      </c>
      <c r="G3" t="s">
        <v>3772</v>
      </c>
      <c r="H3" t="s">
        <v>1172</v>
      </c>
      <c r="I3" t="s">
        <v>4217</v>
      </c>
      <c r="J3" t="s">
        <v>2745</v>
      </c>
      <c r="K3" t="s">
        <v>4218</v>
      </c>
      <c r="L3" t="s">
        <v>3770</v>
      </c>
      <c r="M3" t="s">
        <v>294</v>
      </c>
      <c r="N3" t="s">
        <v>4219</v>
      </c>
      <c r="O3" t="s">
        <v>1212</v>
      </c>
      <c r="P3" t="s">
        <v>4220</v>
      </c>
    </row>
    <row r="4" spans="1:17" x14ac:dyDescent="0.25">
      <c r="A4" t="s">
        <v>4221</v>
      </c>
      <c r="B4" t="s">
        <v>3442</v>
      </c>
      <c r="C4" t="s">
        <v>1199</v>
      </c>
      <c r="D4" t="s">
        <v>3447</v>
      </c>
      <c r="E4" t="s">
        <v>1579</v>
      </c>
      <c r="F4" t="s">
        <v>4222</v>
      </c>
      <c r="G4" t="s">
        <v>3444</v>
      </c>
      <c r="H4" t="s">
        <v>1422</v>
      </c>
      <c r="I4" t="s">
        <v>3532</v>
      </c>
      <c r="J4" t="s">
        <v>1198</v>
      </c>
      <c r="K4" t="s">
        <v>4223</v>
      </c>
      <c r="L4" t="s">
        <v>3845</v>
      </c>
      <c r="M4" t="s">
        <v>1394</v>
      </c>
      <c r="N4" t="s">
        <v>3847</v>
      </c>
      <c r="O4" t="s">
        <v>1591</v>
      </c>
      <c r="P4" t="s">
        <v>4176</v>
      </c>
    </row>
    <row r="5" spans="1:17" x14ac:dyDescent="0.25">
      <c r="A5" t="s">
        <v>4224</v>
      </c>
      <c r="B5" t="s">
        <v>4225</v>
      </c>
      <c r="C5" t="s">
        <v>437</v>
      </c>
      <c r="D5" t="s">
        <v>4226</v>
      </c>
      <c r="E5" t="s">
        <v>1059</v>
      </c>
      <c r="F5" t="s">
        <v>4090</v>
      </c>
      <c r="G5" t="s">
        <v>3231</v>
      </c>
      <c r="H5" t="s">
        <v>1059</v>
      </c>
      <c r="I5" t="s">
        <v>4227</v>
      </c>
      <c r="J5" t="s">
        <v>1060</v>
      </c>
      <c r="K5" t="s">
        <v>4228</v>
      </c>
      <c r="L5" t="s">
        <v>4229</v>
      </c>
      <c r="M5" t="s">
        <v>1343</v>
      </c>
      <c r="N5" t="s">
        <v>4230</v>
      </c>
      <c r="O5" t="s">
        <v>935</v>
      </c>
      <c r="P5" t="s">
        <v>1605</v>
      </c>
    </row>
    <row r="6" spans="1:17" x14ac:dyDescent="0.25">
      <c r="A6" t="s">
        <v>4231</v>
      </c>
      <c r="B6" t="s">
        <v>4232</v>
      </c>
      <c r="C6" t="s">
        <v>819</v>
      </c>
      <c r="D6" t="s">
        <v>4233</v>
      </c>
      <c r="E6" t="s">
        <v>819</v>
      </c>
      <c r="F6" t="s">
        <v>4106</v>
      </c>
      <c r="G6" t="s">
        <v>3557</v>
      </c>
      <c r="H6" t="s">
        <v>820</v>
      </c>
      <c r="I6" t="s">
        <v>4234</v>
      </c>
      <c r="J6" t="s">
        <v>819</v>
      </c>
      <c r="K6" t="s">
        <v>4235</v>
      </c>
      <c r="L6" t="s">
        <v>4236</v>
      </c>
      <c r="M6" t="s">
        <v>819</v>
      </c>
      <c r="N6" t="s">
        <v>4237</v>
      </c>
      <c r="O6" t="s">
        <v>819</v>
      </c>
      <c r="P6" t="s">
        <v>4238</v>
      </c>
    </row>
    <row r="7" spans="1:17" x14ac:dyDescent="0.25">
      <c r="A7" t="s">
        <v>184</v>
      </c>
      <c r="B7" t="s">
        <v>3562</v>
      </c>
      <c r="C7" t="s">
        <v>1210</v>
      </c>
      <c r="D7" t="s">
        <v>3844</v>
      </c>
      <c r="E7" t="s">
        <v>1210</v>
      </c>
      <c r="F7" t="s">
        <v>3898</v>
      </c>
      <c r="G7" t="s">
        <v>3551</v>
      </c>
      <c r="H7" t="s">
        <v>1188</v>
      </c>
      <c r="I7" t="s">
        <v>3899</v>
      </c>
      <c r="J7" t="s">
        <v>1172</v>
      </c>
      <c r="K7" t="s">
        <v>3900</v>
      </c>
      <c r="L7" t="s">
        <v>3327</v>
      </c>
      <c r="M7" t="s">
        <v>779</v>
      </c>
      <c r="N7" t="s">
        <v>3403</v>
      </c>
      <c r="O7" t="s">
        <v>1018</v>
      </c>
      <c r="P7" t="s">
        <v>3901</v>
      </c>
    </row>
    <row r="8" spans="1:17" x14ac:dyDescent="0.25">
      <c r="A8" t="s">
        <v>4239</v>
      </c>
      <c r="B8" t="s">
        <v>3534</v>
      </c>
      <c r="C8" t="s">
        <v>1591</v>
      </c>
      <c r="D8" t="s">
        <v>3439</v>
      </c>
      <c r="E8" t="s">
        <v>1591</v>
      </c>
      <c r="F8" t="s">
        <v>4240</v>
      </c>
      <c r="G8" t="s">
        <v>3495</v>
      </c>
      <c r="H8" t="s">
        <v>1019</v>
      </c>
      <c r="I8" t="s">
        <v>3120</v>
      </c>
      <c r="J8" t="s">
        <v>1166</v>
      </c>
      <c r="K8" t="s">
        <v>4241</v>
      </c>
      <c r="L8" t="s">
        <v>4242</v>
      </c>
      <c r="M8" t="s">
        <v>1396</v>
      </c>
      <c r="N8" t="s">
        <v>4002</v>
      </c>
      <c r="O8" t="s">
        <v>1395</v>
      </c>
      <c r="P8" t="s">
        <v>4243</v>
      </c>
    </row>
    <row r="9" spans="1:17" x14ac:dyDescent="0.25">
      <c r="A9" t="s">
        <v>4244</v>
      </c>
      <c r="B9" t="s">
        <v>3207</v>
      </c>
      <c r="C9" t="s">
        <v>1579</v>
      </c>
      <c r="D9" t="s">
        <v>3836</v>
      </c>
      <c r="E9" t="s">
        <v>1579</v>
      </c>
      <c r="F9" t="s">
        <v>3191</v>
      </c>
      <c r="G9" t="s">
        <v>3389</v>
      </c>
      <c r="H9" t="s">
        <v>1422</v>
      </c>
      <c r="I9" t="s">
        <v>3236</v>
      </c>
      <c r="J9" t="s">
        <v>1560</v>
      </c>
      <c r="K9" t="s">
        <v>4245</v>
      </c>
      <c r="L9" t="s">
        <v>3169</v>
      </c>
      <c r="M9" t="s">
        <v>1200</v>
      </c>
      <c r="N9" t="s">
        <v>4246</v>
      </c>
      <c r="O9" t="s">
        <v>1200</v>
      </c>
      <c r="P9" t="s">
        <v>3900</v>
      </c>
    </row>
    <row r="10" spans="1:17" x14ac:dyDescent="0.25">
      <c r="A10" t="s">
        <v>4247</v>
      </c>
      <c r="B10" t="s">
        <v>3184</v>
      </c>
      <c r="C10" t="s">
        <v>1592</v>
      </c>
      <c r="D10" t="s">
        <v>3567</v>
      </c>
      <c r="E10" t="s">
        <v>1592</v>
      </c>
      <c r="F10" t="s">
        <v>4248</v>
      </c>
      <c r="G10" t="s">
        <v>3845</v>
      </c>
      <c r="H10" t="s">
        <v>1153</v>
      </c>
      <c r="I10" t="s">
        <v>4249</v>
      </c>
      <c r="J10" t="s">
        <v>1273</v>
      </c>
      <c r="K10" t="s">
        <v>4250</v>
      </c>
      <c r="L10" t="s">
        <v>4251</v>
      </c>
      <c r="M10" t="s">
        <v>1201</v>
      </c>
      <c r="N10" t="s">
        <v>3850</v>
      </c>
      <c r="O10" t="s">
        <v>1394</v>
      </c>
      <c r="P10" t="s">
        <v>4252</v>
      </c>
    </row>
    <row r="11" spans="1:17" x14ac:dyDescent="0.25">
      <c r="A11" t="s">
        <v>4253</v>
      </c>
      <c r="B11" t="s">
        <v>3203</v>
      </c>
      <c r="C11" t="s">
        <v>1579</v>
      </c>
      <c r="D11" t="s">
        <v>3253</v>
      </c>
      <c r="E11" t="s">
        <v>1579</v>
      </c>
      <c r="F11" t="s">
        <v>4254</v>
      </c>
      <c r="G11" t="s">
        <v>4136</v>
      </c>
      <c r="H11" t="s">
        <v>1157</v>
      </c>
      <c r="I11" t="s">
        <v>4255</v>
      </c>
      <c r="J11" t="s">
        <v>1062</v>
      </c>
      <c r="K11" t="s">
        <v>4256</v>
      </c>
      <c r="L11" t="s">
        <v>4134</v>
      </c>
      <c r="M11" t="s">
        <v>1210</v>
      </c>
      <c r="N11" t="s">
        <v>3314</v>
      </c>
      <c r="O11" t="s">
        <v>1565</v>
      </c>
      <c r="P11" t="s">
        <v>4257</v>
      </c>
    </row>
    <row r="12" spans="1:17" x14ac:dyDescent="0.25">
      <c r="A12" t="s">
        <v>4258</v>
      </c>
      <c r="B12" t="s">
        <v>3153</v>
      </c>
      <c r="C12" t="s">
        <v>1573</v>
      </c>
      <c r="D12" t="s">
        <v>3262</v>
      </c>
      <c r="E12" t="s">
        <v>1592</v>
      </c>
      <c r="F12" t="s">
        <v>3262</v>
      </c>
      <c r="G12" t="s">
        <v>4259</v>
      </c>
      <c r="H12" t="s">
        <v>1152</v>
      </c>
      <c r="I12" t="s">
        <v>4260</v>
      </c>
      <c r="J12" t="s">
        <v>1152</v>
      </c>
      <c r="K12" t="s">
        <v>4261</v>
      </c>
      <c r="L12" t="s">
        <v>4251</v>
      </c>
      <c r="M12" t="s">
        <v>1201</v>
      </c>
      <c r="N12" t="s">
        <v>3937</v>
      </c>
      <c r="O12" t="s">
        <v>1201</v>
      </c>
      <c r="P12" t="s">
        <v>4262</v>
      </c>
    </row>
    <row r="13" spans="1:17" x14ac:dyDescent="0.25">
      <c r="A13" t="s">
        <v>4263</v>
      </c>
      <c r="B13" t="s">
        <v>3158</v>
      </c>
      <c r="C13" t="s">
        <v>1573</v>
      </c>
      <c r="D13" t="s">
        <v>3195</v>
      </c>
      <c r="E13" t="s">
        <v>1573</v>
      </c>
      <c r="F13" t="s">
        <v>3151</v>
      </c>
      <c r="G13" t="s">
        <v>3191</v>
      </c>
      <c r="H13" t="s">
        <v>1210</v>
      </c>
      <c r="I13" t="s">
        <v>4264</v>
      </c>
      <c r="J13" t="s">
        <v>1201</v>
      </c>
      <c r="K13" t="s">
        <v>4265</v>
      </c>
      <c r="L13" t="s">
        <v>3201</v>
      </c>
      <c r="M13" t="s">
        <v>1199</v>
      </c>
      <c r="N13" t="s">
        <v>4023</v>
      </c>
      <c r="O13" t="s">
        <v>1579</v>
      </c>
      <c r="P13" t="s">
        <v>4266</v>
      </c>
    </row>
    <row r="14" spans="1:17" x14ac:dyDescent="0.25">
      <c r="A14" t="s">
        <v>4267</v>
      </c>
      <c r="B14" t="s">
        <v>4092</v>
      </c>
      <c r="C14" t="s">
        <v>1560</v>
      </c>
      <c r="D14" t="s">
        <v>3931</v>
      </c>
      <c r="E14" t="s">
        <v>1211</v>
      </c>
      <c r="F14" t="s">
        <v>4268</v>
      </c>
      <c r="G14" t="s">
        <v>3652</v>
      </c>
      <c r="H14" t="s">
        <v>1273</v>
      </c>
      <c r="I14" t="s">
        <v>3915</v>
      </c>
      <c r="J14" t="s">
        <v>1153</v>
      </c>
      <c r="K14" t="s">
        <v>3950</v>
      </c>
      <c r="L14" t="s">
        <v>3367</v>
      </c>
      <c r="M14" t="s">
        <v>1211</v>
      </c>
      <c r="N14" t="s">
        <v>3138</v>
      </c>
      <c r="O14" t="s">
        <v>1596</v>
      </c>
      <c r="P14" t="s">
        <v>4269</v>
      </c>
    </row>
    <row r="15" spans="1:17" x14ac:dyDescent="0.25">
      <c r="A15" t="s">
        <v>4270</v>
      </c>
      <c r="B15" t="s">
        <v>3269</v>
      </c>
      <c r="C15" t="s">
        <v>1573</v>
      </c>
      <c r="D15" t="s">
        <v>3166</v>
      </c>
      <c r="E15" t="s">
        <v>1573</v>
      </c>
      <c r="F15" t="s">
        <v>4271</v>
      </c>
      <c r="G15" t="s">
        <v>142</v>
      </c>
      <c r="H15" t="s">
        <v>1210</v>
      </c>
      <c r="I15" t="s">
        <v>3156</v>
      </c>
      <c r="J15" t="s">
        <v>1198</v>
      </c>
      <c r="K15" t="s">
        <v>1128</v>
      </c>
      <c r="L15" t="s">
        <v>3447</v>
      </c>
      <c r="M15" t="s">
        <v>1579</v>
      </c>
      <c r="N15" t="s">
        <v>4034</v>
      </c>
      <c r="O15" t="s">
        <v>1199</v>
      </c>
      <c r="P15" t="s">
        <v>4272</v>
      </c>
    </row>
    <row r="16" spans="1:17" x14ac:dyDescent="0.25">
      <c r="A16" t="s">
        <v>4273</v>
      </c>
      <c r="B16" t="s">
        <v>4088</v>
      </c>
      <c r="C16" t="s">
        <v>1201</v>
      </c>
      <c r="D16" t="s">
        <v>3445</v>
      </c>
      <c r="E16" t="s">
        <v>1394</v>
      </c>
      <c r="F16" t="s">
        <v>4274</v>
      </c>
      <c r="G16" t="s">
        <v>3257</v>
      </c>
      <c r="H16" t="s">
        <v>1201</v>
      </c>
      <c r="I16" t="s">
        <v>4088</v>
      </c>
      <c r="J16" t="s">
        <v>1201</v>
      </c>
      <c r="K16" t="s">
        <v>3257</v>
      </c>
      <c r="L16" t="s">
        <v>4251</v>
      </c>
      <c r="M16" t="s">
        <v>1201</v>
      </c>
      <c r="N16" t="s">
        <v>3176</v>
      </c>
      <c r="O16" t="s">
        <v>1394</v>
      </c>
      <c r="P16" t="s">
        <v>4275</v>
      </c>
    </row>
    <row r="17" spans="1:16" x14ac:dyDescent="0.25">
      <c r="A17" t="s">
        <v>4276</v>
      </c>
      <c r="B17" t="s">
        <v>3576</v>
      </c>
      <c r="C17" t="s">
        <v>1198</v>
      </c>
      <c r="D17" t="s">
        <v>4277</v>
      </c>
      <c r="E17" t="s">
        <v>1198</v>
      </c>
      <c r="F17" t="s">
        <v>4278</v>
      </c>
      <c r="G17" t="s">
        <v>153</v>
      </c>
      <c r="H17" t="s">
        <v>1422</v>
      </c>
      <c r="I17" t="s">
        <v>4251</v>
      </c>
      <c r="J17" t="s">
        <v>1560</v>
      </c>
      <c r="K17" t="s">
        <v>3900</v>
      </c>
      <c r="L17" t="s">
        <v>3588</v>
      </c>
      <c r="M17" t="s">
        <v>1560</v>
      </c>
      <c r="N17" t="s">
        <v>4279</v>
      </c>
      <c r="O17" t="s">
        <v>1198</v>
      </c>
      <c r="P17" t="s">
        <v>4280</v>
      </c>
    </row>
    <row r="18" spans="1:16" x14ac:dyDescent="0.25">
      <c r="A18" t="s">
        <v>209</v>
      </c>
      <c r="B18" t="s">
        <v>4281</v>
      </c>
      <c r="C18" t="s">
        <v>1322</v>
      </c>
      <c r="D18" t="s">
        <v>4282</v>
      </c>
      <c r="E18" t="s">
        <v>948</v>
      </c>
      <c r="F18" t="s">
        <v>4283</v>
      </c>
      <c r="G18" t="s">
        <v>3651</v>
      </c>
      <c r="H18" t="s">
        <v>1193</v>
      </c>
      <c r="I18" t="s">
        <v>4284</v>
      </c>
      <c r="J18" t="s">
        <v>1454</v>
      </c>
      <c r="K18" t="s">
        <v>4285</v>
      </c>
      <c r="L18" t="s">
        <v>4286</v>
      </c>
      <c r="M18" t="s">
        <v>1172</v>
      </c>
      <c r="N18" t="s">
        <v>4287</v>
      </c>
      <c r="O18" t="s">
        <v>947</v>
      </c>
      <c r="P18" t="s">
        <v>4288</v>
      </c>
    </row>
    <row r="19" spans="1:16" x14ac:dyDescent="0.25">
      <c r="A19" t="s">
        <v>4289</v>
      </c>
      <c r="B19" t="s">
        <v>4290</v>
      </c>
      <c r="C19" t="s">
        <v>1560</v>
      </c>
      <c r="D19" t="s">
        <v>3530</v>
      </c>
      <c r="E19" t="s">
        <v>1198</v>
      </c>
      <c r="F19" t="s">
        <v>3897</v>
      </c>
      <c r="G19" t="s">
        <v>3171</v>
      </c>
      <c r="H19" t="s">
        <v>1591</v>
      </c>
      <c r="I19" t="s">
        <v>146</v>
      </c>
      <c r="J19" t="s">
        <v>1591</v>
      </c>
      <c r="K19" t="s">
        <v>4291</v>
      </c>
      <c r="L19" t="s">
        <v>3582</v>
      </c>
      <c r="M19" t="s">
        <v>1565</v>
      </c>
      <c r="N19" t="s">
        <v>3339</v>
      </c>
      <c r="O19" t="s">
        <v>1210</v>
      </c>
      <c r="P19" t="s">
        <v>4292</v>
      </c>
    </row>
    <row r="20" spans="1:16" x14ac:dyDescent="0.25">
      <c r="A20" t="s">
        <v>216</v>
      </c>
      <c r="B20" t="s">
        <v>3930</v>
      </c>
      <c r="C20" t="s">
        <v>1596</v>
      </c>
      <c r="D20" t="s">
        <v>3931</v>
      </c>
      <c r="E20" t="s">
        <v>1211</v>
      </c>
      <c r="F20" t="s">
        <v>3932</v>
      </c>
      <c r="G20" t="s">
        <v>3282</v>
      </c>
      <c r="H20" t="s">
        <v>1596</v>
      </c>
      <c r="I20" t="s">
        <v>3521</v>
      </c>
      <c r="J20" t="s">
        <v>1561</v>
      </c>
      <c r="K20" t="s">
        <v>3933</v>
      </c>
      <c r="L20" t="s">
        <v>3795</v>
      </c>
      <c r="M20" t="s">
        <v>1596</v>
      </c>
      <c r="N20" t="s">
        <v>3505</v>
      </c>
      <c r="O20" t="s">
        <v>1211</v>
      </c>
      <c r="P20" t="s">
        <v>3892</v>
      </c>
    </row>
    <row r="21" spans="1:16" x14ac:dyDescent="0.25">
      <c r="A21" t="s">
        <v>222</v>
      </c>
      <c r="B21" t="s">
        <v>3934</v>
      </c>
      <c r="C21" t="s">
        <v>1016</v>
      </c>
      <c r="D21" t="s">
        <v>3935</v>
      </c>
      <c r="E21" t="s">
        <v>1383</v>
      </c>
      <c r="F21" t="s">
        <v>3936</v>
      </c>
      <c r="G21" t="s">
        <v>3532</v>
      </c>
      <c r="H21" t="s">
        <v>1157</v>
      </c>
      <c r="I21" t="s">
        <v>3937</v>
      </c>
      <c r="J21" t="s">
        <v>1275</v>
      </c>
      <c r="K21" t="s">
        <v>3938</v>
      </c>
      <c r="L21" t="s">
        <v>3939</v>
      </c>
      <c r="M21" t="s">
        <v>949</v>
      </c>
      <c r="N21" t="s">
        <v>3940</v>
      </c>
      <c r="O21" t="s">
        <v>1058</v>
      </c>
      <c r="P21" t="s">
        <v>1169</v>
      </c>
    </row>
    <row r="22" spans="1:16" x14ac:dyDescent="0.25">
      <c r="A22" t="s">
        <v>227</v>
      </c>
      <c r="B22" t="s">
        <v>3233</v>
      </c>
      <c r="C22" t="s">
        <v>1200</v>
      </c>
      <c r="D22" t="s">
        <v>3555</v>
      </c>
      <c r="E22" t="s">
        <v>1200</v>
      </c>
      <c r="F22" t="s">
        <v>3941</v>
      </c>
      <c r="G22" t="s">
        <v>3218</v>
      </c>
      <c r="H22" t="s">
        <v>1591</v>
      </c>
      <c r="I22" t="s">
        <v>3299</v>
      </c>
      <c r="J22" t="s">
        <v>1199</v>
      </c>
      <c r="K22" t="s">
        <v>3942</v>
      </c>
      <c r="L22" t="s">
        <v>3434</v>
      </c>
      <c r="M22" t="s">
        <v>1591</v>
      </c>
      <c r="N22" t="s">
        <v>3461</v>
      </c>
      <c r="O22" t="s">
        <v>1591</v>
      </c>
      <c r="P22" t="s">
        <v>3943</v>
      </c>
    </row>
    <row r="23" spans="1:16" x14ac:dyDescent="0.25">
      <c r="A23" t="s">
        <v>232</v>
      </c>
      <c r="B23" t="s">
        <v>3152</v>
      </c>
      <c r="C23" t="s">
        <v>1579</v>
      </c>
      <c r="D23" t="s">
        <v>3438</v>
      </c>
      <c r="E23" t="s">
        <v>1199</v>
      </c>
      <c r="F23" t="s">
        <v>3944</v>
      </c>
      <c r="G23" t="s">
        <v>3153</v>
      </c>
      <c r="H23" t="s">
        <v>1579</v>
      </c>
      <c r="I23" t="s">
        <v>3394</v>
      </c>
      <c r="J23" t="s">
        <v>1579</v>
      </c>
      <c r="K23" t="s">
        <v>3945</v>
      </c>
      <c r="L23" t="s">
        <v>3946</v>
      </c>
      <c r="M23" t="s">
        <v>1579</v>
      </c>
      <c r="N23" t="s">
        <v>3496</v>
      </c>
      <c r="O23" t="s">
        <v>1199</v>
      </c>
      <c r="P23" t="s">
        <v>3375</v>
      </c>
    </row>
    <row r="24" spans="1:16" x14ac:dyDescent="0.25">
      <c r="A24" t="s">
        <v>236</v>
      </c>
      <c r="B24" t="s">
        <v>3947</v>
      </c>
      <c r="C24" t="s">
        <v>1210</v>
      </c>
      <c r="D24" t="s">
        <v>3948</v>
      </c>
      <c r="E24" t="s">
        <v>1201</v>
      </c>
      <c r="F24" t="s">
        <v>3949</v>
      </c>
      <c r="G24" t="s">
        <v>3228</v>
      </c>
      <c r="H24" t="s">
        <v>1579</v>
      </c>
      <c r="I24" t="s">
        <v>2948</v>
      </c>
      <c r="J24" t="s">
        <v>1579</v>
      </c>
      <c r="K24" t="s">
        <v>3950</v>
      </c>
      <c r="L24" t="s">
        <v>3951</v>
      </c>
      <c r="M24" t="s">
        <v>1394</v>
      </c>
      <c r="N24" t="s">
        <v>3388</v>
      </c>
      <c r="O24" t="s">
        <v>1200</v>
      </c>
      <c r="P24" t="s">
        <v>3952</v>
      </c>
    </row>
    <row r="25" spans="1:16" x14ac:dyDescent="0.25">
      <c r="A25" t="s">
        <v>4293</v>
      </c>
      <c r="B25" t="s">
        <v>3578</v>
      </c>
      <c r="C25" t="s">
        <v>1198</v>
      </c>
      <c r="D25" t="s">
        <v>4277</v>
      </c>
      <c r="E25" t="s">
        <v>1198</v>
      </c>
      <c r="F25" t="s">
        <v>4294</v>
      </c>
      <c r="G25" t="s">
        <v>4295</v>
      </c>
      <c r="H25" t="s">
        <v>1210</v>
      </c>
      <c r="I25" t="s">
        <v>4197</v>
      </c>
      <c r="J25" t="s">
        <v>1565</v>
      </c>
      <c r="K25" t="s">
        <v>4296</v>
      </c>
      <c r="L25" t="s">
        <v>3235</v>
      </c>
      <c r="M25" t="s">
        <v>1198</v>
      </c>
      <c r="N25" t="s">
        <v>3482</v>
      </c>
      <c r="O25" t="s">
        <v>1565</v>
      </c>
      <c r="P25" t="s">
        <v>4083</v>
      </c>
    </row>
    <row r="26" spans="1:16" x14ac:dyDescent="0.25">
      <c r="A26" t="s">
        <v>4297</v>
      </c>
      <c r="B26" t="s">
        <v>4298</v>
      </c>
      <c r="C26" t="s">
        <v>1273</v>
      </c>
      <c r="D26" t="s">
        <v>3556</v>
      </c>
      <c r="E26" t="s">
        <v>1395</v>
      </c>
      <c r="F26" t="s">
        <v>4299</v>
      </c>
      <c r="G26" t="s">
        <v>3285</v>
      </c>
      <c r="H26" t="s">
        <v>1579</v>
      </c>
      <c r="I26" t="s">
        <v>3275</v>
      </c>
      <c r="J26" t="s">
        <v>1579</v>
      </c>
      <c r="K26" t="s">
        <v>4300</v>
      </c>
      <c r="L26" t="s">
        <v>4301</v>
      </c>
      <c r="M26" t="s">
        <v>1211</v>
      </c>
      <c r="N26" t="s">
        <v>4302</v>
      </c>
      <c r="O26" t="s">
        <v>1422</v>
      </c>
      <c r="P26" t="s">
        <v>4303</v>
      </c>
    </row>
    <row r="27" spans="1:16" x14ac:dyDescent="0.25">
      <c r="A27" t="s">
        <v>4304</v>
      </c>
      <c r="B27" t="s">
        <v>3239</v>
      </c>
      <c r="C27" t="s">
        <v>1395</v>
      </c>
      <c r="D27" t="s">
        <v>3458</v>
      </c>
      <c r="E27" t="s">
        <v>1395</v>
      </c>
      <c r="F27" t="s">
        <v>4305</v>
      </c>
      <c r="G27" t="s">
        <v>3946</v>
      </c>
      <c r="H27" t="s">
        <v>1565</v>
      </c>
      <c r="I27" t="s">
        <v>4136</v>
      </c>
      <c r="J27" t="s">
        <v>1198</v>
      </c>
      <c r="K27" t="s">
        <v>1229</v>
      </c>
      <c r="L27" t="s">
        <v>3387</v>
      </c>
      <c r="M27" t="s">
        <v>1561</v>
      </c>
      <c r="N27" t="s">
        <v>4306</v>
      </c>
      <c r="O27" t="s">
        <v>1596</v>
      </c>
      <c r="P27" t="s">
        <v>1227</v>
      </c>
    </row>
    <row r="28" spans="1:16" x14ac:dyDescent="0.25">
      <c r="A28" t="s">
        <v>4307</v>
      </c>
      <c r="B28" t="s">
        <v>4308</v>
      </c>
      <c r="C28" t="s">
        <v>1152</v>
      </c>
      <c r="D28" t="s">
        <v>3811</v>
      </c>
      <c r="E28" t="s">
        <v>1062</v>
      </c>
      <c r="F28" t="s">
        <v>4309</v>
      </c>
      <c r="G28" t="s">
        <v>3205</v>
      </c>
      <c r="H28" t="s">
        <v>1573</v>
      </c>
      <c r="I28" t="s">
        <v>3153</v>
      </c>
      <c r="J28" t="s">
        <v>1573</v>
      </c>
      <c r="K28" t="s">
        <v>4310</v>
      </c>
      <c r="L28" t="s">
        <v>4311</v>
      </c>
      <c r="M28" t="s">
        <v>1211</v>
      </c>
      <c r="N28" t="s">
        <v>4312</v>
      </c>
      <c r="O28" t="s">
        <v>1596</v>
      </c>
      <c r="P28" t="s">
        <v>4313</v>
      </c>
    </row>
    <row r="29" spans="1:16" x14ac:dyDescent="0.25">
      <c r="A29" t="s">
        <v>4314</v>
      </c>
      <c r="B29" t="s">
        <v>4315</v>
      </c>
      <c r="C29" t="s">
        <v>1019</v>
      </c>
      <c r="D29" t="s">
        <v>2992</v>
      </c>
      <c r="E29" t="s">
        <v>892</v>
      </c>
      <c r="F29" t="s">
        <v>4316</v>
      </c>
      <c r="G29" t="s">
        <v>3562</v>
      </c>
      <c r="H29" t="s">
        <v>1273</v>
      </c>
      <c r="I29" t="s">
        <v>3860</v>
      </c>
      <c r="J29" t="s">
        <v>821</v>
      </c>
      <c r="K29" t="s">
        <v>4317</v>
      </c>
      <c r="L29" t="s">
        <v>3409</v>
      </c>
      <c r="M29" t="s">
        <v>1060</v>
      </c>
      <c r="N29" t="s">
        <v>4318</v>
      </c>
      <c r="O29" t="s">
        <v>1212</v>
      </c>
      <c r="P29" t="s">
        <v>4319</v>
      </c>
    </row>
    <row r="30" spans="1:16" x14ac:dyDescent="0.25">
      <c r="A30" t="s">
        <v>4320</v>
      </c>
      <c r="B30" t="s">
        <v>3232</v>
      </c>
      <c r="C30" t="s">
        <v>1596</v>
      </c>
      <c r="D30" t="s">
        <v>4321</v>
      </c>
      <c r="E30" t="s">
        <v>1395</v>
      </c>
      <c r="F30" t="s">
        <v>4322</v>
      </c>
      <c r="G30" t="s">
        <v>3570</v>
      </c>
      <c r="H30" t="s">
        <v>1275</v>
      </c>
      <c r="I30" t="s">
        <v>4323</v>
      </c>
      <c r="J30" t="s">
        <v>820</v>
      </c>
      <c r="K30" t="s">
        <v>4324</v>
      </c>
      <c r="L30" t="s">
        <v>3821</v>
      </c>
      <c r="M30" t="s">
        <v>1273</v>
      </c>
      <c r="N30" t="s">
        <v>4325</v>
      </c>
      <c r="O30" t="s">
        <v>1152</v>
      </c>
      <c r="P30" t="s">
        <v>4326</v>
      </c>
    </row>
    <row r="31" spans="1:16" x14ac:dyDescent="0.25">
      <c r="A31" t="s">
        <v>4327</v>
      </c>
      <c r="B31" t="s">
        <v>4312</v>
      </c>
      <c r="C31" t="s">
        <v>890</v>
      </c>
      <c r="D31" t="s">
        <v>4328</v>
      </c>
      <c r="E31" t="s">
        <v>1222</v>
      </c>
      <c r="F31" t="s">
        <v>4329</v>
      </c>
      <c r="G31" t="s">
        <v>3339</v>
      </c>
      <c r="H31" t="s">
        <v>934</v>
      </c>
      <c r="I31" t="s">
        <v>4330</v>
      </c>
      <c r="J31" t="s">
        <v>1155</v>
      </c>
      <c r="K31" t="s">
        <v>4331</v>
      </c>
      <c r="L31" t="s">
        <v>3756</v>
      </c>
      <c r="M31" t="s">
        <v>1193</v>
      </c>
      <c r="N31" t="s">
        <v>4332</v>
      </c>
      <c r="O31" t="s">
        <v>1454</v>
      </c>
      <c r="P31" t="s">
        <v>1232</v>
      </c>
    </row>
    <row r="32" spans="1:16" x14ac:dyDescent="0.25">
      <c r="A32" t="s">
        <v>4333</v>
      </c>
      <c r="B32" t="s">
        <v>3266</v>
      </c>
      <c r="C32" t="s">
        <v>1211</v>
      </c>
      <c r="D32" t="s">
        <v>4334</v>
      </c>
      <c r="E32" t="s">
        <v>1396</v>
      </c>
      <c r="F32" t="s">
        <v>4335</v>
      </c>
      <c r="G32" t="s">
        <v>3444</v>
      </c>
      <c r="H32" t="s">
        <v>1422</v>
      </c>
      <c r="I32" t="s">
        <v>3847</v>
      </c>
      <c r="J32" t="s">
        <v>1596</v>
      </c>
      <c r="K32" t="s">
        <v>4336</v>
      </c>
      <c r="L32" t="s">
        <v>3453</v>
      </c>
      <c r="M32" t="s">
        <v>1211</v>
      </c>
      <c r="N32" t="s">
        <v>3311</v>
      </c>
      <c r="O32" t="s">
        <v>1396</v>
      </c>
      <c r="P32" t="s">
        <v>4337</v>
      </c>
    </row>
    <row r="33" spans="1:16" x14ac:dyDescent="0.25">
      <c r="A33" t="s">
        <v>4338</v>
      </c>
      <c r="B33" t="s">
        <v>3848</v>
      </c>
      <c r="C33" t="s">
        <v>1198</v>
      </c>
      <c r="D33" t="s">
        <v>4142</v>
      </c>
      <c r="E33" t="s">
        <v>1560</v>
      </c>
      <c r="F33" t="s">
        <v>4339</v>
      </c>
      <c r="G33" t="s">
        <v>4171</v>
      </c>
      <c r="H33" t="s">
        <v>1396</v>
      </c>
      <c r="I33" t="s">
        <v>4301</v>
      </c>
      <c r="J33" t="s">
        <v>1153</v>
      </c>
      <c r="K33" t="s">
        <v>4340</v>
      </c>
      <c r="L33" t="s">
        <v>3918</v>
      </c>
      <c r="M33" t="s">
        <v>1422</v>
      </c>
      <c r="N33" t="s">
        <v>4341</v>
      </c>
      <c r="O33" t="s">
        <v>1561</v>
      </c>
      <c r="P33" t="s">
        <v>4342</v>
      </c>
    </row>
    <row r="34" spans="1:16" x14ac:dyDescent="0.25">
      <c r="A34" t="s">
        <v>4343</v>
      </c>
      <c r="B34" t="s">
        <v>142</v>
      </c>
      <c r="C34" t="s">
        <v>1199</v>
      </c>
      <c r="D34" t="s">
        <v>3947</v>
      </c>
      <c r="E34" t="s">
        <v>1591</v>
      </c>
      <c r="F34" t="s">
        <v>4344</v>
      </c>
      <c r="G34" t="s">
        <v>3104</v>
      </c>
      <c r="H34" t="s">
        <v>1396</v>
      </c>
      <c r="I34" t="s">
        <v>3231</v>
      </c>
      <c r="J34" t="s">
        <v>1273</v>
      </c>
      <c r="K34" t="s">
        <v>4345</v>
      </c>
      <c r="L34" t="s">
        <v>3236</v>
      </c>
      <c r="M34" t="s">
        <v>1201</v>
      </c>
      <c r="N34" t="s">
        <v>4346</v>
      </c>
      <c r="O34" t="s">
        <v>1565</v>
      </c>
      <c r="P34" t="s">
        <v>4347</v>
      </c>
    </row>
    <row r="35" spans="1:16" x14ac:dyDescent="0.25">
      <c r="A35" t="s">
        <v>4348</v>
      </c>
      <c r="B35" t="s">
        <v>3439</v>
      </c>
      <c r="C35" t="s">
        <v>1210</v>
      </c>
      <c r="D35" t="s">
        <v>4054</v>
      </c>
      <c r="E35" t="s">
        <v>1201</v>
      </c>
      <c r="F35" t="s">
        <v>4349</v>
      </c>
      <c r="G35" t="s">
        <v>157</v>
      </c>
      <c r="H35" t="s">
        <v>1561</v>
      </c>
      <c r="I35" t="s">
        <v>3908</v>
      </c>
      <c r="J35" t="s">
        <v>1422</v>
      </c>
      <c r="K35" t="s">
        <v>4350</v>
      </c>
      <c r="L35" t="s">
        <v>3308</v>
      </c>
      <c r="M35" t="s">
        <v>1198</v>
      </c>
      <c r="N35" t="s">
        <v>3472</v>
      </c>
      <c r="O35" t="s">
        <v>1210</v>
      </c>
      <c r="P35" t="s">
        <v>4351</v>
      </c>
    </row>
    <row r="36" spans="1:16" x14ac:dyDescent="0.25">
      <c r="A36" t="s">
        <v>4352</v>
      </c>
      <c r="B36" t="s">
        <v>3963</v>
      </c>
      <c r="C36" t="s">
        <v>1456</v>
      </c>
      <c r="D36" t="s">
        <v>4353</v>
      </c>
      <c r="E36" t="s">
        <v>1289</v>
      </c>
      <c r="F36" t="s">
        <v>4354</v>
      </c>
      <c r="G36" t="s">
        <v>4355</v>
      </c>
      <c r="H36" t="s">
        <v>1306</v>
      </c>
      <c r="I36" t="s">
        <v>4356</v>
      </c>
      <c r="J36" t="s">
        <v>293</v>
      </c>
      <c r="K36" t="s">
        <v>3994</v>
      </c>
      <c r="L36" t="s">
        <v>4357</v>
      </c>
      <c r="M36" t="s">
        <v>1291</v>
      </c>
      <c r="N36" t="s">
        <v>4358</v>
      </c>
      <c r="O36" t="s">
        <v>1417</v>
      </c>
      <c r="P36" t="s">
        <v>1370</v>
      </c>
    </row>
    <row r="37" spans="1:16" x14ac:dyDescent="0.25">
      <c r="A37" t="s">
        <v>4359</v>
      </c>
      <c r="B37" t="s">
        <v>3307</v>
      </c>
      <c r="C37" t="s">
        <v>1395</v>
      </c>
      <c r="D37" t="s">
        <v>3482</v>
      </c>
      <c r="E37" t="s">
        <v>1596</v>
      </c>
      <c r="F37" t="s">
        <v>4091</v>
      </c>
      <c r="G37" t="s">
        <v>3447</v>
      </c>
      <c r="H37" t="s">
        <v>1565</v>
      </c>
      <c r="I37" t="s">
        <v>3592</v>
      </c>
      <c r="J37" t="s">
        <v>1565</v>
      </c>
      <c r="K37" t="s">
        <v>4080</v>
      </c>
      <c r="L37" t="s">
        <v>3121</v>
      </c>
      <c r="M37" t="s">
        <v>1596</v>
      </c>
      <c r="N37" t="s">
        <v>3288</v>
      </c>
      <c r="O37" t="s">
        <v>1211</v>
      </c>
      <c r="P37" t="s">
        <v>4360</v>
      </c>
    </row>
    <row r="38" spans="1:16" x14ac:dyDescent="0.25">
      <c r="A38" t="s">
        <v>260</v>
      </c>
      <c r="B38" t="s">
        <v>3458</v>
      </c>
      <c r="C38" t="s">
        <v>657</v>
      </c>
      <c r="D38" t="s">
        <v>3985</v>
      </c>
      <c r="E38" t="s">
        <v>937</v>
      </c>
      <c r="F38" t="s">
        <v>3986</v>
      </c>
      <c r="G38" t="s">
        <v>3207</v>
      </c>
      <c r="H38" t="s">
        <v>1394</v>
      </c>
      <c r="I38" t="s">
        <v>3282</v>
      </c>
      <c r="J38" t="s">
        <v>1201</v>
      </c>
      <c r="K38" t="s">
        <v>1148</v>
      </c>
      <c r="L38" t="s">
        <v>3987</v>
      </c>
      <c r="M38" t="s">
        <v>1275</v>
      </c>
      <c r="N38" t="s">
        <v>3988</v>
      </c>
      <c r="O38" t="s">
        <v>821</v>
      </c>
      <c r="P38" t="s">
        <v>3989</v>
      </c>
    </row>
    <row r="39" spans="1:16" x14ac:dyDescent="0.25">
      <c r="A39" t="s">
        <v>265</v>
      </c>
      <c r="B39" t="s">
        <v>3990</v>
      </c>
      <c r="C39" t="s">
        <v>1316</v>
      </c>
      <c r="D39" t="s">
        <v>3991</v>
      </c>
      <c r="E39" t="s">
        <v>1322</v>
      </c>
      <c r="F39" t="s">
        <v>3992</v>
      </c>
      <c r="G39" t="s">
        <v>3918</v>
      </c>
      <c r="H39" t="s">
        <v>1212</v>
      </c>
      <c r="I39" t="s">
        <v>3993</v>
      </c>
      <c r="J39" t="s">
        <v>1061</v>
      </c>
      <c r="K39" t="s">
        <v>3994</v>
      </c>
      <c r="L39" t="s">
        <v>3995</v>
      </c>
      <c r="M39" t="s">
        <v>947</v>
      </c>
      <c r="N39" t="s">
        <v>3996</v>
      </c>
      <c r="O39" t="s">
        <v>1057</v>
      </c>
      <c r="P39" t="s">
        <v>3997</v>
      </c>
    </row>
    <row r="40" spans="1:16" x14ac:dyDescent="0.25">
      <c r="A40" t="s">
        <v>4361</v>
      </c>
      <c r="B40" t="s">
        <v>3094</v>
      </c>
      <c r="C40" t="s">
        <v>1061</v>
      </c>
      <c r="D40" t="s">
        <v>4362</v>
      </c>
      <c r="E40" t="s">
        <v>1059</v>
      </c>
      <c r="F40" t="s">
        <v>4363</v>
      </c>
      <c r="G40" t="s">
        <v>3850</v>
      </c>
      <c r="H40" t="s">
        <v>1166</v>
      </c>
      <c r="I40" t="s">
        <v>4364</v>
      </c>
      <c r="J40" t="s">
        <v>1343</v>
      </c>
      <c r="K40" t="s">
        <v>2755</v>
      </c>
      <c r="L40" t="s">
        <v>4365</v>
      </c>
      <c r="M40" t="s">
        <v>571</v>
      </c>
      <c r="N40" t="s">
        <v>4366</v>
      </c>
      <c r="O40" t="s">
        <v>571</v>
      </c>
      <c r="P40" t="s">
        <v>4367</v>
      </c>
    </row>
    <row r="41" spans="1:16" x14ac:dyDescent="0.25">
      <c r="A41" t="s">
        <v>4368</v>
      </c>
      <c r="B41" t="s">
        <v>3515</v>
      </c>
      <c r="C41" t="s">
        <v>1210</v>
      </c>
      <c r="D41" t="s">
        <v>3177</v>
      </c>
      <c r="E41" t="s">
        <v>1565</v>
      </c>
      <c r="F41" t="s">
        <v>2751</v>
      </c>
      <c r="G41" t="s">
        <v>3432</v>
      </c>
      <c r="H41" t="s">
        <v>1560</v>
      </c>
      <c r="I41" t="s">
        <v>4092</v>
      </c>
      <c r="J41" t="s">
        <v>1560</v>
      </c>
      <c r="K41" t="s">
        <v>1332</v>
      </c>
      <c r="L41" t="s">
        <v>3521</v>
      </c>
      <c r="M41" t="s">
        <v>1565</v>
      </c>
      <c r="N41" t="s">
        <v>3482</v>
      </c>
      <c r="O41" t="s">
        <v>1565</v>
      </c>
      <c r="P41" t="s">
        <v>4369</v>
      </c>
    </row>
    <row r="42" spans="1:16" x14ac:dyDescent="0.25">
      <c r="A42" t="s">
        <v>4370</v>
      </c>
      <c r="B42" t="s">
        <v>3294</v>
      </c>
      <c r="C42" t="s">
        <v>1591</v>
      </c>
      <c r="D42" t="s">
        <v>3593</v>
      </c>
      <c r="E42" t="s">
        <v>1394</v>
      </c>
      <c r="F42" t="s">
        <v>4371</v>
      </c>
      <c r="G42" t="s">
        <v>4136</v>
      </c>
      <c r="H42" t="s">
        <v>1157</v>
      </c>
      <c r="I42" t="s">
        <v>4301</v>
      </c>
      <c r="J42" t="s">
        <v>1153</v>
      </c>
      <c r="K42" t="s">
        <v>4372</v>
      </c>
      <c r="L42" t="s">
        <v>3550</v>
      </c>
      <c r="M42" t="s">
        <v>1198</v>
      </c>
      <c r="N42" t="s">
        <v>4373</v>
      </c>
      <c r="O42" t="s">
        <v>1198</v>
      </c>
      <c r="P42" t="s">
        <v>4374</v>
      </c>
    </row>
    <row r="43" spans="1:16" x14ac:dyDescent="0.25">
      <c r="A43" t="s">
        <v>4375</v>
      </c>
      <c r="B43" t="s">
        <v>3269</v>
      </c>
      <c r="C43" t="s">
        <v>1573</v>
      </c>
      <c r="D43" t="s">
        <v>3171</v>
      </c>
      <c r="E43" t="s">
        <v>1573</v>
      </c>
      <c r="F43" t="s">
        <v>4376</v>
      </c>
      <c r="G43" t="s">
        <v>3228</v>
      </c>
      <c r="H43" t="s">
        <v>1579</v>
      </c>
      <c r="I43" t="s">
        <v>3257</v>
      </c>
      <c r="J43" t="s">
        <v>1199</v>
      </c>
      <c r="K43" t="s">
        <v>4377</v>
      </c>
      <c r="L43" t="s">
        <v>3249</v>
      </c>
      <c r="M43" t="s">
        <v>1592</v>
      </c>
      <c r="N43" t="s">
        <v>3389</v>
      </c>
      <c r="O43" t="s">
        <v>1592</v>
      </c>
      <c r="P43" t="s">
        <v>4378</v>
      </c>
    </row>
    <row r="44" spans="1:16" x14ac:dyDescent="0.25">
      <c r="A44" t="s">
        <v>4379</v>
      </c>
      <c r="B44" t="s">
        <v>3501</v>
      </c>
      <c r="C44" t="s">
        <v>571</v>
      </c>
      <c r="D44" t="s">
        <v>3331</v>
      </c>
      <c r="E44" t="s">
        <v>1019</v>
      </c>
      <c r="F44" t="s">
        <v>4380</v>
      </c>
      <c r="G44" t="s">
        <v>3406</v>
      </c>
      <c r="H44" t="s">
        <v>819</v>
      </c>
      <c r="I44" t="s">
        <v>3710</v>
      </c>
      <c r="J44" t="s">
        <v>779</v>
      </c>
      <c r="K44" t="s">
        <v>3330</v>
      </c>
      <c r="L44" t="s">
        <v>4381</v>
      </c>
      <c r="M44" t="s">
        <v>1060</v>
      </c>
      <c r="N44" t="s">
        <v>4382</v>
      </c>
      <c r="O44" t="s">
        <v>571</v>
      </c>
      <c r="P44" t="s">
        <v>4046</v>
      </c>
    </row>
    <row r="45" spans="1:16" x14ac:dyDescent="0.25">
      <c r="A45" t="s">
        <v>4383</v>
      </c>
      <c r="B45" t="s">
        <v>3308</v>
      </c>
      <c r="C45" t="s">
        <v>1596</v>
      </c>
      <c r="D45" t="s">
        <v>4384</v>
      </c>
      <c r="E45" t="s">
        <v>1596</v>
      </c>
      <c r="F45" t="s">
        <v>4027</v>
      </c>
      <c r="G45" t="s">
        <v>3103</v>
      </c>
      <c r="H45" t="s">
        <v>1152</v>
      </c>
      <c r="I45" t="s">
        <v>4385</v>
      </c>
      <c r="J45" t="s">
        <v>1157</v>
      </c>
      <c r="K45" t="s">
        <v>1232</v>
      </c>
      <c r="L45" t="s">
        <v>3483</v>
      </c>
      <c r="M45" t="s">
        <v>1395</v>
      </c>
      <c r="N45" t="s">
        <v>4386</v>
      </c>
      <c r="O45" t="s">
        <v>1395</v>
      </c>
      <c r="P45" t="s">
        <v>4387</v>
      </c>
    </row>
    <row r="46" spans="1:16" x14ac:dyDescent="0.25">
      <c r="A46" t="s">
        <v>4388</v>
      </c>
      <c r="B46" t="s">
        <v>4014</v>
      </c>
      <c r="C46" t="s">
        <v>1400</v>
      </c>
      <c r="D46" t="s">
        <v>4015</v>
      </c>
      <c r="E46" t="s">
        <v>1222</v>
      </c>
      <c r="F46" t="s">
        <v>4016</v>
      </c>
      <c r="G46" t="s">
        <v>3531</v>
      </c>
      <c r="H46" t="s">
        <v>1212</v>
      </c>
      <c r="I46" t="s">
        <v>4017</v>
      </c>
      <c r="J46" t="s">
        <v>437</v>
      </c>
      <c r="K46" t="s">
        <v>4018</v>
      </c>
      <c r="L46" t="s">
        <v>4019</v>
      </c>
      <c r="M46" t="s">
        <v>892</v>
      </c>
      <c r="N46" t="s">
        <v>4020</v>
      </c>
      <c r="O46" t="s">
        <v>1313</v>
      </c>
      <c r="P46" t="s">
        <v>4021</v>
      </c>
    </row>
    <row r="47" spans="1:16" x14ac:dyDescent="0.25">
      <c r="A47" t="s">
        <v>4389</v>
      </c>
      <c r="B47" t="s">
        <v>3285</v>
      </c>
      <c r="C47" t="s">
        <v>1573</v>
      </c>
      <c r="D47" t="s">
        <v>3394</v>
      </c>
      <c r="E47" t="s">
        <v>1592</v>
      </c>
      <c r="F47" t="s">
        <v>4390</v>
      </c>
      <c r="G47" t="s">
        <v>2258</v>
      </c>
      <c r="H47" t="s">
        <v>1203</v>
      </c>
      <c r="I47" t="s">
        <v>3205</v>
      </c>
      <c r="J47" t="s">
        <v>1573</v>
      </c>
      <c r="K47" t="s">
        <v>4391</v>
      </c>
      <c r="L47" t="s">
        <v>3228</v>
      </c>
      <c r="M47" t="s">
        <v>1573</v>
      </c>
      <c r="N47" t="s">
        <v>3442</v>
      </c>
      <c r="O47" t="s">
        <v>1573</v>
      </c>
      <c r="P47" t="s">
        <v>4392</v>
      </c>
    </row>
    <row r="48" spans="1:16" x14ac:dyDescent="0.25">
      <c r="A48" s="4" t="s">
        <v>4393</v>
      </c>
      <c r="B48" s="4" t="s">
        <v>4025</v>
      </c>
      <c r="C48" s="4" t="s">
        <v>190</v>
      </c>
      <c r="D48" s="4" t="s">
        <v>4026</v>
      </c>
      <c r="E48" s="4" t="s">
        <v>190</v>
      </c>
      <c r="F48" s="4" t="s">
        <v>4027</v>
      </c>
      <c r="G48" s="4" t="s">
        <v>4028</v>
      </c>
      <c r="H48" s="4" t="s">
        <v>190</v>
      </c>
      <c r="I48" s="4" t="s">
        <v>4029</v>
      </c>
      <c r="J48" s="4" t="s">
        <v>190</v>
      </c>
      <c r="K48" s="4" t="s">
        <v>4030</v>
      </c>
      <c r="L48" s="4" t="s">
        <v>4031</v>
      </c>
      <c r="M48" s="4" t="s">
        <v>190</v>
      </c>
      <c r="N48" s="4" t="s">
        <v>4032</v>
      </c>
      <c r="O48" s="4" t="s">
        <v>190</v>
      </c>
      <c r="P48" s="4" t="s">
        <v>4033</v>
      </c>
    </row>
  </sheetData>
  <pageMargins left="0.7" right="0.7" top="0.75" bottom="0.75" header="0.3" footer="0.3"/>
  <pageSetup paperSize="9"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Q48"/>
  <sheetViews>
    <sheetView workbookViewId="0"/>
  </sheetViews>
  <sheetFormatPr defaultColWidth="11.42578125" defaultRowHeight="15" x14ac:dyDescent="0.25"/>
  <cols>
    <col min="1" max="1" width="40.7109375" customWidth="1"/>
    <col min="2" max="16" width="12.7109375" customWidth="1"/>
    <col min="17" max="17" width="13.140625" customWidth="1"/>
  </cols>
  <sheetData>
    <row r="1" spans="1:17" x14ac:dyDescent="0.25">
      <c r="A1" s="4" t="s">
        <v>116</v>
      </c>
      <c r="Q1" s="1" t="str">
        <f>HYPERLINK("#'INDEX'!A1", "Back to INDEX")</f>
        <v>Back to INDEX</v>
      </c>
    </row>
    <row r="2" spans="1:17" ht="63.75" x14ac:dyDescent="0.25">
      <c r="A2" s="3" t="s">
        <v>131</v>
      </c>
      <c r="B2" s="3" t="s">
        <v>3875</v>
      </c>
      <c r="C2" s="3" t="s">
        <v>3876</v>
      </c>
      <c r="D2" s="3" t="s">
        <v>3877</v>
      </c>
      <c r="E2" s="3" t="s">
        <v>3878</v>
      </c>
      <c r="F2" s="3" t="s">
        <v>3879</v>
      </c>
      <c r="G2" s="3" t="s">
        <v>3880</v>
      </c>
      <c r="H2" s="3" t="s">
        <v>3881</v>
      </c>
      <c r="I2" s="3" t="s">
        <v>3882</v>
      </c>
      <c r="J2" s="3" t="s">
        <v>3883</v>
      </c>
      <c r="K2" s="3" t="s">
        <v>3884</v>
      </c>
      <c r="L2" s="3" t="s">
        <v>3885</v>
      </c>
      <c r="M2" s="3" t="s">
        <v>3886</v>
      </c>
      <c r="N2" s="3" t="s">
        <v>3887</v>
      </c>
      <c r="O2" s="3" t="s">
        <v>3888</v>
      </c>
      <c r="P2" s="3" t="s">
        <v>3889</v>
      </c>
    </row>
    <row r="3" spans="1:17" x14ac:dyDescent="0.25">
      <c r="A3" t="s">
        <v>2862</v>
      </c>
      <c r="B3" t="s">
        <v>3299</v>
      </c>
      <c r="C3" t="s">
        <v>1394</v>
      </c>
      <c r="D3" t="s">
        <v>3431</v>
      </c>
      <c r="E3" t="s">
        <v>1394</v>
      </c>
      <c r="F3" t="s">
        <v>4394</v>
      </c>
      <c r="G3" t="s">
        <v>3257</v>
      </c>
      <c r="H3" t="s">
        <v>1422</v>
      </c>
      <c r="I3" t="s">
        <v>3200</v>
      </c>
      <c r="J3" t="s">
        <v>1198</v>
      </c>
      <c r="K3" t="s">
        <v>4086</v>
      </c>
      <c r="L3" t="s">
        <v>3571</v>
      </c>
      <c r="M3" t="s">
        <v>1210</v>
      </c>
      <c r="N3" t="s">
        <v>3214</v>
      </c>
      <c r="O3" t="s">
        <v>1210</v>
      </c>
      <c r="P3" t="s">
        <v>4395</v>
      </c>
    </row>
    <row r="4" spans="1:17" x14ac:dyDescent="0.25">
      <c r="A4" t="s">
        <v>4221</v>
      </c>
      <c r="B4" t="s">
        <v>3184</v>
      </c>
      <c r="C4" t="s">
        <v>1579</v>
      </c>
      <c r="D4" t="s">
        <v>3394</v>
      </c>
      <c r="E4" t="s">
        <v>1579</v>
      </c>
      <c r="F4" t="s">
        <v>4166</v>
      </c>
      <c r="G4" t="s">
        <v>3204</v>
      </c>
      <c r="H4" t="s">
        <v>1210</v>
      </c>
      <c r="I4" t="s">
        <v>3191</v>
      </c>
      <c r="J4" t="s">
        <v>1201</v>
      </c>
      <c r="K4" t="s">
        <v>4396</v>
      </c>
      <c r="L4" t="s">
        <v>3191</v>
      </c>
      <c r="M4" t="s">
        <v>1591</v>
      </c>
      <c r="N4" t="s">
        <v>3438</v>
      </c>
      <c r="O4" t="s">
        <v>1591</v>
      </c>
      <c r="P4" t="s">
        <v>4397</v>
      </c>
    </row>
    <row r="5" spans="1:17" x14ac:dyDescent="0.25">
      <c r="A5" t="s">
        <v>4224</v>
      </c>
      <c r="B5" t="s">
        <v>3283</v>
      </c>
      <c r="C5" t="s">
        <v>1200</v>
      </c>
      <c r="D5" t="s">
        <v>3534</v>
      </c>
      <c r="E5" t="s">
        <v>1200</v>
      </c>
      <c r="F5" t="s">
        <v>4398</v>
      </c>
      <c r="G5" t="s">
        <v>3171</v>
      </c>
      <c r="H5" t="s">
        <v>1210</v>
      </c>
      <c r="I5" t="s">
        <v>3191</v>
      </c>
      <c r="J5" t="s">
        <v>1201</v>
      </c>
      <c r="K5" t="s">
        <v>4265</v>
      </c>
      <c r="L5" t="s">
        <v>3432</v>
      </c>
      <c r="M5" t="s">
        <v>1394</v>
      </c>
      <c r="N5" t="s">
        <v>3169</v>
      </c>
      <c r="O5" t="s">
        <v>1200</v>
      </c>
      <c r="P5" t="s">
        <v>4399</v>
      </c>
    </row>
    <row r="6" spans="1:17" x14ac:dyDescent="0.25">
      <c r="A6" t="s">
        <v>4231</v>
      </c>
      <c r="B6" t="s">
        <v>2948</v>
      </c>
      <c r="C6" t="s">
        <v>1200</v>
      </c>
      <c r="D6" t="s">
        <v>3946</v>
      </c>
      <c r="E6" t="s">
        <v>1591</v>
      </c>
      <c r="F6" t="s">
        <v>4400</v>
      </c>
      <c r="G6" t="s">
        <v>3159</v>
      </c>
      <c r="H6" t="s">
        <v>1579</v>
      </c>
      <c r="I6" t="s">
        <v>3291</v>
      </c>
      <c r="J6" t="s">
        <v>1199</v>
      </c>
      <c r="K6" t="s">
        <v>4401</v>
      </c>
      <c r="L6" t="s">
        <v>142</v>
      </c>
      <c r="M6" t="s">
        <v>1591</v>
      </c>
      <c r="N6" t="s">
        <v>3435</v>
      </c>
      <c r="O6" t="s">
        <v>1591</v>
      </c>
      <c r="P6" t="s">
        <v>4402</v>
      </c>
    </row>
    <row r="7" spans="1:17" x14ac:dyDescent="0.25">
      <c r="A7" t="s">
        <v>184</v>
      </c>
      <c r="B7" t="s">
        <v>3151</v>
      </c>
      <c r="C7" t="s">
        <v>1394</v>
      </c>
      <c r="D7" t="s">
        <v>3104</v>
      </c>
      <c r="E7" t="s">
        <v>1201</v>
      </c>
      <c r="F7" t="s">
        <v>4040</v>
      </c>
      <c r="G7" t="s">
        <v>4041</v>
      </c>
      <c r="H7" t="s">
        <v>1019</v>
      </c>
      <c r="I7" t="s">
        <v>4042</v>
      </c>
      <c r="J7" t="s">
        <v>1343</v>
      </c>
      <c r="K7" t="s">
        <v>4043</v>
      </c>
      <c r="L7" t="s">
        <v>4044</v>
      </c>
      <c r="M7" t="s">
        <v>1273</v>
      </c>
      <c r="N7" t="s">
        <v>3710</v>
      </c>
      <c r="O7" t="s">
        <v>1153</v>
      </c>
      <c r="P7" t="s">
        <v>4045</v>
      </c>
    </row>
    <row r="8" spans="1:17" x14ac:dyDescent="0.25">
      <c r="A8" t="s">
        <v>4239</v>
      </c>
      <c r="B8" t="s">
        <v>3285</v>
      </c>
      <c r="C8" t="s">
        <v>1592</v>
      </c>
      <c r="D8" t="s">
        <v>3394</v>
      </c>
      <c r="E8" t="s">
        <v>1579</v>
      </c>
      <c r="F8" t="s">
        <v>4390</v>
      </c>
      <c r="G8" t="s">
        <v>3294</v>
      </c>
      <c r="H8" t="s">
        <v>1395</v>
      </c>
      <c r="I8" t="s">
        <v>4290</v>
      </c>
      <c r="J8" t="s">
        <v>821</v>
      </c>
      <c r="K8" t="s">
        <v>4403</v>
      </c>
      <c r="L8" t="s">
        <v>3435</v>
      </c>
      <c r="M8" t="s">
        <v>1201</v>
      </c>
      <c r="N8" t="s">
        <v>3315</v>
      </c>
      <c r="O8" t="s">
        <v>1565</v>
      </c>
      <c r="P8" t="s">
        <v>4404</v>
      </c>
    </row>
    <row r="9" spans="1:17" x14ac:dyDescent="0.25">
      <c r="A9" t="s">
        <v>4244</v>
      </c>
      <c r="B9" t="s">
        <v>3209</v>
      </c>
      <c r="C9" t="s">
        <v>1592</v>
      </c>
      <c r="D9" t="s">
        <v>3185</v>
      </c>
      <c r="E9" t="s">
        <v>1573</v>
      </c>
      <c r="F9" t="s">
        <v>4179</v>
      </c>
      <c r="G9" t="s">
        <v>3394</v>
      </c>
      <c r="H9" t="s">
        <v>1565</v>
      </c>
      <c r="I9" t="s">
        <v>3602</v>
      </c>
      <c r="J9" t="s">
        <v>1198</v>
      </c>
      <c r="K9" t="s">
        <v>4405</v>
      </c>
      <c r="L9" t="s">
        <v>3151</v>
      </c>
      <c r="M9" t="s">
        <v>1591</v>
      </c>
      <c r="N9" t="s">
        <v>3604</v>
      </c>
      <c r="O9" t="s">
        <v>1591</v>
      </c>
      <c r="P9" t="s">
        <v>4406</v>
      </c>
    </row>
    <row r="10" spans="1:17" x14ac:dyDescent="0.25">
      <c r="A10" t="s">
        <v>4247</v>
      </c>
      <c r="B10" t="s">
        <v>3174</v>
      </c>
      <c r="C10" t="s">
        <v>1573</v>
      </c>
      <c r="D10" t="s">
        <v>3205</v>
      </c>
      <c r="E10" t="s">
        <v>1573</v>
      </c>
      <c r="F10" t="s">
        <v>4265</v>
      </c>
      <c r="G10" t="s">
        <v>3280</v>
      </c>
      <c r="H10" t="s">
        <v>1200</v>
      </c>
      <c r="I10" t="s">
        <v>3237</v>
      </c>
      <c r="J10" t="s">
        <v>1201</v>
      </c>
      <c r="K10" t="s">
        <v>4407</v>
      </c>
      <c r="L10" t="s">
        <v>3291</v>
      </c>
      <c r="M10" t="s">
        <v>1592</v>
      </c>
      <c r="N10" t="s">
        <v>3430</v>
      </c>
      <c r="O10" t="s">
        <v>1579</v>
      </c>
      <c r="P10" t="s">
        <v>4408</v>
      </c>
    </row>
    <row r="11" spans="1:17" x14ac:dyDescent="0.25">
      <c r="A11" t="s">
        <v>4253</v>
      </c>
      <c r="B11" t="s">
        <v>3162</v>
      </c>
      <c r="C11" t="s">
        <v>1573</v>
      </c>
      <c r="D11" t="s">
        <v>3219</v>
      </c>
      <c r="E11" t="s">
        <v>1592</v>
      </c>
      <c r="F11" t="s">
        <v>4409</v>
      </c>
      <c r="G11" t="s">
        <v>3249</v>
      </c>
      <c r="H11" t="s">
        <v>1201</v>
      </c>
      <c r="I11" t="s">
        <v>3447</v>
      </c>
      <c r="J11" t="s">
        <v>1210</v>
      </c>
      <c r="K11" t="s">
        <v>4410</v>
      </c>
      <c r="L11" t="s">
        <v>3262</v>
      </c>
      <c r="M11" t="s">
        <v>1199</v>
      </c>
      <c r="N11" t="s">
        <v>4411</v>
      </c>
      <c r="O11" t="s">
        <v>1199</v>
      </c>
      <c r="P11" t="s">
        <v>4412</v>
      </c>
    </row>
    <row r="12" spans="1:17" x14ac:dyDescent="0.25">
      <c r="A12" t="s">
        <v>4258</v>
      </c>
      <c r="B12" t="s">
        <v>3174</v>
      </c>
      <c r="C12" t="s">
        <v>1573</v>
      </c>
      <c r="D12" t="s">
        <v>3572</v>
      </c>
      <c r="E12" t="s">
        <v>1573</v>
      </c>
      <c r="F12" t="s">
        <v>4413</v>
      </c>
      <c r="G12" t="s">
        <v>3572</v>
      </c>
      <c r="H12" t="s">
        <v>1199</v>
      </c>
      <c r="I12" t="s">
        <v>3394</v>
      </c>
      <c r="J12" t="s">
        <v>1200</v>
      </c>
      <c r="K12" t="s">
        <v>4414</v>
      </c>
      <c r="L12" t="s">
        <v>3219</v>
      </c>
      <c r="M12" t="s">
        <v>1592</v>
      </c>
      <c r="N12" t="s">
        <v>3299</v>
      </c>
      <c r="O12" t="s">
        <v>1579</v>
      </c>
      <c r="P12" t="s">
        <v>4415</v>
      </c>
    </row>
    <row r="13" spans="1:17" x14ac:dyDescent="0.25">
      <c r="A13" t="s">
        <v>4263</v>
      </c>
      <c r="B13" t="s">
        <v>2258</v>
      </c>
      <c r="C13" t="s">
        <v>1203</v>
      </c>
      <c r="D13" t="s">
        <v>3162</v>
      </c>
      <c r="E13" t="s">
        <v>1573</v>
      </c>
      <c r="F13" t="s">
        <v>4416</v>
      </c>
      <c r="G13" t="s">
        <v>3219</v>
      </c>
      <c r="H13" t="s">
        <v>1591</v>
      </c>
      <c r="I13" t="s">
        <v>3567</v>
      </c>
      <c r="J13" t="s">
        <v>1200</v>
      </c>
      <c r="K13" t="s">
        <v>4417</v>
      </c>
      <c r="L13" t="s">
        <v>3184</v>
      </c>
      <c r="M13" t="s">
        <v>1592</v>
      </c>
      <c r="N13" t="s">
        <v>3437</v>
      </c>
      <c r="O13" t="s">
        <v>1579</v>
      </c>
      <c r="P13" t="s">
        <v>4418</v>
      </c>
    </row>
    <row r="14" spans="1:17" x14ac:dyDescent="0.25">
      <c r="A14" t="s">
        <v>4267</v>
      </c>
      <c r="B14" t="s">
        <v>3604</v>
      </c>
      <c r="C14" t="s">
        <v>1422</v>
      </c>
      <c r="D14" t="s">
        <v>4419</v>
      </c>
      <c r="E14" t="s">
        <v>1211</v>
      </c>
      <c r="F14" t="s">
        <v>4420</v>
      </c>
      <c r="G14" t="s">
        <v>3215</v>
      </c>
      <c r="H14" t="s">
        <v>1152</v>
      </c>
      <c r="I14" t="s">
        <v>3578</v>
      </c>
      <c r="J14" t="s">
        <v>1152</v>
      </c>
      <c r="K14" t="s">
        <v>4421</v>
      </c>
      <c r="L14" t="s">
        <v>3406</v>
      </c>
      <c r="M14" t="s">
        <v>1596</v>
      </c>
      <c r="N14" t="s">
        <v>3937</v>
      </c>
      <c r="O14" t="s">
        <v>1596</v>
      </c>
      <c r="P14" t="s">
        <v>4177</v>
      </c>
    </row>
    <row r="15" spans="1:17" x14ac:dyDescent="0.25">
      <c r="A15" t="s">
        <v>4270</v>
      </c>
      <c r="B15" t="s">
        <v>3174</v>
      </c>
      <c r="C15" t="s">
        <v>1573</v>
      </c>
      <c r="D15" t="s">
        <v>3163</v>
      </c>
      <c r="E15" t="s">
        <v>1573</v>
      </c>
      <c r="F15" t="s">
        <v>3151</v>
      </c>
      <c r="G15" t="s">
        <v>3285</v>
      </c>
      <c r="H15" t="s">
        <v>1591</v>
      </c>
      <c r="I15" t="s">
        <v>3272</v>
      </c>
      <c r="J15" t="s">
        <v>1591</v>
      </c>
      <c r="K15" t="s">
        <v>4422</v>
      </c>
      <c r="L15" t="s">
        <v>3254</v>
      </c>
      <c r="M15" t="s">
        <v>1592</v>
      </c>
      <c r="N15" t="s">
        <v>2948</v>
      </c>
      <c r="O15" t="s">
        <v>1592</v>
      </c>
      <c r="P15" t="s">
        <v>4423</v>
      </c>
    </row>
    <row r="16" spans="1:17" x14ac:dyDescent="0.25">
      <c r="A16" t="s">
        <v>4273</v>
      </c>
      <c r="B16" t="s">
        <v>3567</v>
      </c>
      <c r="C16" t="s">
        <v>1591</v>
      </c>
      <c r="D16" t="s">
        <v>3165</v>
      </c>
      <c r="E16" t="s">
        <v>1591</v>
      </c>
      <c r="F16" t="s">
        <v>4424</v>
      </c>
      <c r="G16" t="s">
        <v>3158</v>
      </c>
      <c r="H16" t="s">
        <v>1199</v>
      </c>
      <c r="I16" t="s">
        <v>3218</v>
      </c>
      <c r="J16" t="s">
        <v>1199</v>
      </c>
      <c r="K16" t="s">
        <v>4425</v>
      </c>
      <c r="L16" t="s">
        <v>3299</v>
      </c>
      <c r="M16" t="s">
        <v>1591</v>
      </c>
      <c r="N16" t="s">
        <v>3443</v>
      </c>
      <c r="O16" t="s">
        <v>1591</v>
      </c>
      <c r="P16" t="s">
        <v>4426</v>
      </c>
    </row>
    <row r="17" spans="1:16" x14ac:dyDescent="0.25">
      <c r="A17" t="s">
        <v>4276</v>
      </c>
      <c r="B17" t="s">
        <v>3237</v>
      </c>
      <c r="C17" t="s">
        <v>1201</v>
      </c>
      <c r="D17" t="s">
        <v>3282</v>
      </c>
      <c r="E17" t="s">
        <v>1201</v>
      </c>
      <c r="F17" t="s">
        <v>4427</v>
      </c>
      <c r="G17" t="s">
        <v>3272</v>
      </c>
      <c r="H17" t="s">
        <v>1210</v>
      </c>
      <c r="I17" t="s">
        <v>4080</v>
      </c>
      <c r="J17" t="s">
        <v>1201</v>
      </c>
      <c r="K17" t="s">
        <v>4428</v>
      </c>
      <c r="L17" t="s">
        <v>3443</v>
      </c>
      <c r="M17" t="s">
        <v>1201</v>
      </c>
      <c r="N17" t="s">
        <v>4251</v>
      </c>
      <c r="O17" t="s">
        <v>1201</v>
      </c>
      <c r="P17" t="s">
        <v>1340</v>
      </c>
    </row>
    <row r="18" spans="1:16" x14ac:dyDescent="0.25">
      <c r="A18" t="s">
        <v>209</v>
      </c>
      <c r="B18" t="s">
        <v>3475</v>
      </c>
      <c r="C18" t="s">
        <v>1313</v>
      </c>
      <c r="D18" t="s">
        <v>3526</v>
      </c>
      <c r="E18" t="s">
        <v>1313</v>
      </c>
      <c r="F18" t="s">
        <v>4429</v>
      </c>
      <c r="G18" t="s">
        <v>3581</v>
      </c>
      <c r="H18" t="s">
        <v>820</v>
      </c>
      <c r="I18" t="s">
        <v>3514</v>
      </c>
      <c r="J18" t="s">
        <v>779</v>
      </c>
      <c r="K18" t="s">
        <v>4430</v>
      </c>
      <c r="L18" t="s">
        <v>4431</v>
      </c>
      <c r="M18" t="s">
        <v>1343</v>
      </c>
      <c r="N18" t="s">
        <v>4432</v>
      </c>
      <c r="O18" t="s">
        <v>1343</v>
      </c>
      <c r="P18" t="s">
        <v>1220</v>
      </c>
    </row>
    <row r="19" spans="1:16" x14ac:dyDescent="0.25">
      <c r="A19" t="s">
        <v>4289</v>
      </c>
      <c r="B19" t="s">
        <v>3040</v>
      </c>
      <c r="C19" t="s">
        <v>1277</v>
      </c>
      <c r="D19" t="s">
        <v>3351</v>
      </c>
      <c r="E19" t="s">
        <v>1400</v>
      </c>
      <c r="F19" t="s">
        <v>4433</v>
      </c>
      <c r="G19" t="s">
        <v>3592</v>
      </c>
      <c r="H19" t="s">
        <v>936</v>
      </c>
      <c r="I19" t="s">
        <v>4036</v>
      </c>
      <c r="J19" t="s">
        <v>937</v>
      </c>
      <c r="K19" t="s">
        <v>4434</v>
      </c>
      <c r="L19" t="s">
        <v>4125</v>
      </c>
      <c r="M19" t="s">
        <v>892</v>
      </c>
      <c r="N19" t="s">
        <v>4435</v>
      </c>
      <c r="O19" t="s">
        <v>1166</v>
      </c>
      <c r="P19" t="s">
        <v>4436</v>
      </c>
    </row>
    <row r="20" spans="1:16" x14ac:dyDescent="0.25">
      <c r="A20" t="s">
        <v>216</v>
      </c>
      <c r="B20" t="s">
        <v>3177</v>
      </c>
      <c r="C20" t="s">
        <v>936</v>
      </c>
      <c r="D20" t="s">
        <v>3221</v>
      </c>
      <c r="E20" t="s">
        <v>891</v>
      </c>
      <c r="F20" t="s">
        <v>4067</v>
      </c>
      <c r="G20" t="s">
        <v>4068</v>
      </c>
      <c r="H20" t="s">
        <v>937</v>
      </c>
      <c r="I20" t="s">
        <v>3454</v>
      </c>
      <c r="J20" t="s">
        <v>779</v>
      </c>
      <c r="K20" t="s">
        <v>1605</v>
      </c>
      <c r="L20" t="s">
        <v>3498</v>
      </c>
      <c r="M20" t="s">
        <v>891</v>
      </c>
      <c r="N20" t="s">
        <v>4069</v>
      </c>
      <c r="O20" t="s">
        <v>937</v>
      </c>
      <c r="P20" t="s">
        <v>4070</v>
      </c>
    </row>
    <row r="21" spans="1:16" x14ac:dyDescent="0.25">
      <c r="A21" t="s">
        <v>222</v>
      </c>
      <c r="B21" t="s">
        <v>4071</v>
      </c>
      <c r="C21" t="s">
        <v>1187</v>
      </c>
      <c r="D21" t="s">
        <v>4072</v>
      </c>
      <c r="E21" t="s">
        <v>1323</v>
      </c>
      <c r="F21" t="s">
        <v>4073</v>
      </c>
      <c r="G21" t="s">
        <v>3226</v>
      </c>
      <c r="H21" t="s">
        <v>1152</v>
      </c>
      <c r="I21" t="s">
        <v>3764</v>
      </c>
      <c r="J21" t="s">
        <v>1397</v>
      </c>
      <c r="K21" t="s">
        <v>4074</v>
      </c>
      <c r="L21" t="s">
        <v>4075</v>
      </c>
      <c r="M21" t="s">
        <v>1017</v>
      </c>
      <c r="N21" t="s">
        <v>4076</v>
      </c>
      <c r="O21" t="s">
        <v>838</v>
      </c>
      <c r="P21" t="s">
        <v>4077</v>
      </c>
    </row>
    <row r="22" spans="1:16" x14ac:dyDescent="0.25">
      <c r="A22" t="s">
        <v>227</v>
      </c>
      <c r="B22" t="s">
        <v>3272</v>
      </c>
      <c r="C22" t="s">
        <v>1591</v>
      </c>
      <c r="D22" t="s">
        <v>3602</v>
      </c>
      <c r="E22" t="s">
        <v>1200</v>
      </c>
      <c r="F22" t="s">
        <v>4078</v>
      </c>
      <c r="G22" t="s">
        <v>3219</v>
      </c>
      <c r="H22" t="s">
        <v>1591</v>
      </c>
      <c r="I22" t="s">
        <v>3275</v>
      </c>
      <c r="J22" t="s">
        <v>1591</v>
      </c>
      <c r="K22" t="s">
        <v>4079</v>
      </c>
      <c r="L22" t="s">
        <v>4080</v>
      </c>
      <c r="M22" t="s">
        <v>1591</v>
      </c>
      <c r="N22" t="s">
        <v>3584</v>
      </c>
      <c r="O22" t="s">
        <v>1200</v>
      </c>
      <c r="P22" t="s">
        <v>4081</v>
      </c>
    </row>
    <row r="23" spans="1:16" x14ac:dyDescent="0.25">
      <c r="A23" t="s">
        <v>232</v>
      </c>
      <c r="B23" t="s">
        <v>3219</v>
      </c>
      <c r="C23" t="s">
        <v>1579</v>
      </c>
      <c r="D23" t="s">
        <v>3257</v>
      </c>
      <c r="E23" t="s">
        <v>1199</v>
      </c>
      <c r="F23" t="s">
        <v>4082</v>
      </c>
      <c r="G23" t="s">
        <v>3228</v>
      </c>
      <c r="H23" t="s">
        <v>1591</v>
      </c>
      <c r="I23" t="s">
        <v>3394</v>
      </c>
      <c r="J23" t="s">
        <v>1200</v>
      </c>
      <c r="K23" t="s">
        <v>4083</v>
      </c>
      <c r="L23" t="s">
        <v>3567</v>
      </c>
      <c r="M23" t="s">
        <v>1199</v>
      </c>
      <c r="N23" t="s">
        <v>3606</v>
      </c>
      <c r="O23" t="s">
        <v>1591</v>
      </c>
      <c r="P23" t="s">
        <v>4084</v>
      </c>
    </row>
    <row r="24" spans="1:16" x14ac:dyDescent="0.25">
      <c r="A24" t="s">
        <v>236</v>
      </c>
      <c r="B24" t="s">
        <v>3249</v>
      </c>
      <c r="C24" t="s">
        <v>1199</v>
      </c>
      <c r="D24" t="s">
        <v>3437</v>
      </c>
      <c r="E24" t="s">
        <v>1199</v>
      </c>
      <c r="F24" t="s">
        <v>4085</v>
      </c>
      <c r="G24" t="s">
        <v>3205</v>
      </c>
      <c r="H24" t="s">
        <v>1592</v>
      </c>
      <c r="I24" t="s">
        <v>3269</v>
      </c>
      <c r="J24" t="s">
        <v>1592</v>
      </c>
      <c r="K24" t="s">
        <v>4086</v>
      </c>
      <c r="L24" t="s">
        <v>3394</v>
      </c>
      <c r="M24" t="s">
        <v>1579</v>
      </c>
      <c r="N24" t="s">
        <v>3946</v>
      </c>
      <c r="O24" t="s">
        <v>1579</v>
      </c>
      <c r="P24" t="s">
        <v>4087</v>
      </c>
    </row>
    <row r="25" spans="1:16" x14ac:dyDescent="0.25">
      <c r="A25" t="s">
        <v>4293</v>
      </c>
      <c r="B25" t="s">
        <v>2949</v>
      </c>
      <c r="C25" t="s">
        <v>1210</v>
      </c>
      <c r="D25" t="s">
        <v>4171</v>
      </c>
      <c r="E25" t="s">
        <v>1210</v>
      </c>
      <c r="F25" t="s">
        <v>4437</v>
      </c>
      <c r="G25" t="s">
        <v>3207</v>
      </c>
      <c r="H25" t="s">
        <v>1198</v>
      </c>
      <c r="I25" t="s">
        <v>3252</v>
      </c>
      <c r="J25" t="s">
        <v>1565</v>
      </c>
      <c r="K25" t="s">
        <v>4438</v>
      </c>
      <c r="L25" t="s">
        <v>3248</v>
      </c>
      <c r="M25" t="s">
        <v>1565</v>
      </c>
      <c r="N25" t="s">
        <v>3764</v>
      </c>
      <c r="O25" t="s">
        <v>1210</v>
      </c>
      <c r="P25" t="s">
        <v>4149</v>
      </c>
    </row>
    <row r="26" spans="1:16" x14ac:dyDescent="0.25">
      <c r="A26" t="s">
        <v>4297</v>
      </c>
      <c r="B26" t="s">
        <v>3203</v>
      </c>
      <c r="C26" t="s">
        <v>1591</v>
      </c>
      <c r="D26" t="s">
        <v>2949</v>
      </c>
      <c r="E26" t="s">
        <v>1591</v>
      </c>
      <c r="F26" t="s">
        <v>4439</v>
      </c>
      <c r="G26" t="s">
        <v>3148</v>
      </c>
      <c r="H26" t="s">
        <v>1573</v>
      </c>
      <c r="I26" t="s">
        <v>3205</v>
      </c>
      <c r="J26" t="s">
        <v>1573</v>
      </c>
      <c r="K26" t="s">
        <v>4440</v>
      </c>
      <c r="L26" t="s">
        <v>3207</v>
      </c>
      <c r="M26" t="s">
        <v>1199</v>
      </c>
      <c r="N26" t="s">
        <v>3201</v>
      </c>
      <c r="O26" t="s">
        <v>1199</v>
      </c>
      <c r="P26" t="s">
        <v>146</v>
      </c>
    </row>
    <row r="27" spans="1:16" x14ac:dyDescent="0.25">
      <c r="A27" t="s">
        <v>4304</v>
      </c>
      <c r="B27" t="s">
        <v>4011</v>
      </c>
      <c r="C27" t="s">
        <v>1380</v>
      </c>
      <c r="D27" t="s">
        <v>4441</v>
      </c>
      <c r="E27" t="s">
        <v>1331</v>
      </c>
      <c r="F27" t="s">
        <v>4442</v>
      </c>
      <c r="G27" t="s">
        <v>3548</v>
      </c>
      <c r="H27" t="s">
        <v>838</v>
      </c>
      <c r="I27" t="s">
        <v>4443</v>
      </c>
      <c r="J27" t="s">
        <v>947</v>
      </c>
      <c r="K27" t="s">
        <v>4444</v>
      </c>
      <c r="L27" t="s">
        <v>4445</v>
      </c>
      <c r="M27" t="s">
        <v>434</v>
      </c>
      <c r="N27" t="s">
        <v>4446</v>
      </c>
      <c r="O27" t="s">
        <v>1016</v>
      </c>
      <c r="P27" t="s">
        <v>4447</v>
      </c>
    </row>
    <row r="28" spans="1:16" x14ac:dyDescent="0.25">
      <c r="A28" t="s">
        <v>4307</v>
      </c>
      <c r="B28" t="s">
        <v>3248</v>
      </c>
      <c r="C28" t="s">
        <v>1561</v>
      </c>
      <c r="D28" t="s">
        <v>3590</v>
      </c>
      <c r="E28" t="s">
        <v>1211</v>
      </c>
      <c r="F28" t="s">
        <v>4086</v>
      </c>
      <c r="G28" t="s">
        <v>2100</v>
      </c>
      <c r="H28" t="s">
        <v>1573</v>
      </c>
      <c r="I28" t="s">
        <v>2100</v>
      </c>
      <c r="J28" t="s">
        <v>1203</v>
      </c>
      <c r="K28" t="s">
        <v>4088</v>
      </c>
      <c r="L28" t="s">
        <v>3189</v>
      </c>
      <c r="M28" t="s">
        <v>1565</v>
      </c>
      <c r="N28" t="s">
        <v>3868</v>
      </c>
      <c r="O28" t="s">
        <v>1210</v>
      </c>
      <c r="P28" t="s">
        <v>4448</v>
      </c>
    </row>
    <row r="29" spans="1:16" x14ac:dyDescent="0.25">
      <c r="A29" t="s">
        <v>4314</v>
      </c>
      <c r="B29" t="s">
        <v>4449</v>
      </c>
      <c r="C29" t="s">
        <v>1529</v>
      </c>
      <c r="D29" t="s">
        <v>4450</v>
      </c>
      <c r="E29" t="s">
        <v>1519</v>
      </c>
      <c r="F29" t="s">
        <v>4451</v>
      </c>
      <c r="G29" t="s">
        <v>3531</v>
      </c>
      <c r="H29" t="s">
        <v>1172</v>
      </c>
      <c r="I29" t="s">
        <v>3772</v>
      </c>
      <c r="J29" t="s">
        <v>1154</v>
      </c>
      <c r="K29" t="s">
        <v>4452</v>
      </c>
      <c r="L29" t="s">
        <v>3130</v>
      </c>
      <c r="M29" t="s">
        <v>1188</v>
      </c>
      <c r="N29" t="s">
        <v>3633</v>
      </c>
      <c r="O29" t="s">
        <v>1188</v>
      </c>
      <c r="P29" t="s">
        <v>4453</v>
      </c>
    </row>
    <row r="30" spans="1:16" x14ac:dyDescent="0.25">
      <c r="A30" t="s">
        <v>4320</v>
      </c>
      <c r="B30" t="s">
        <v>3430</v>
      </c>
      <c r="C30" t="s">
        <v>1210</v>
      </c>
      <c r="D30" t="s">
        <v>3496</v>
      </c>
      <c r="E30" t="s">
        <v>1198</v>
      </c>
      <c r="F30" t="s">
        <v>4454</v>
      </c>
      <c r="G30" t="s">
        <v>3152</v>
      </c>
      <c r="H30" t="s">
        <v>1198</v>
      </c>
      <c r="I30" t="s">
        <v>3604</v>
      </c>
      <c r="J30" t="s">
        <v>1422</v>
      </c>
      <c r="K30" t="s">
        <v>4455</v>
      </c>
      <c r="L30" t="s">
        <v>3189</v>
      </c>
      <c r="M30" t="s">
        <v>1565</v>
      </c>
      <c r="N30" t="s">
        <v>3506</v>
      </c>
      <c r="O30" t="s">
        <v>1560</v>
      </c>
      <c r="P30" t="s">
        <v>3955</v>
      </c>
    </row>
    <row r="31" spans="1:16" x14ac:dyDescent="0.25">
      <c r="A31" t="s">
        <v>4327</v>
      </c>
      <c r="B31" t="s">
        <v>4456</v>
      </c>
      <c r="C31" t="s">
        <v>1406</v>
      </c>
      <c r="D31" t="s">
        <v>4366</v>
      </c>
      <c r="E31" t="s">
        <v>1383</v>
      </c>
      <c r="F31" t="s">
        <v>4457</v>
      </c>
      <c r="G31" t="s">
        <v>4110</v>
      </c>
      <c r="H31" t="s">
        <v>1283</v>
      </c>
      <c r="I31" t="s">
        <v>4458</v>
      </c>
      <c r="J31" t="s">
        <v>1481</v>
      </c>
      <c r="K31" t="s">
        <v>142</v>
      </c>
      <c r="L31" t="s">
        <v>4459</v>
      </c>
      <c r="M31" t="s">
        <v>1281</v>
      </c>
      <c r="N31" t="s">
        <v>4460</v>
      </c>
      <c r="O31" t="s">
        <v>1265</v>
      </c>
      <c r="P31" t="s">
        <v>4461</v>
      </c>
    </row>
    <row r="32" spans="1:16" x14ac:dyDescent="0.25">
      <c r="A32" t="s">
        <v>4333</v>
      </c>
      <c r="B32" t="s">
        <v>3253</v>
      </c>
      <c r="C32" t="s">
        <v>1210</v>
      </c>
      <c r="D32" t="s">
        <v>4136</v>
      </c>
      <c r="E32" t="s">
        <v>1198</v>
      </c>
      <c r="F32" t="s">
        <v>4462</v>
      </c>
      <c r="G32" t="s">
        <v>3105</v>
      </c>
      <c r="H32" t="s">
        <v>1561</v>
      </c>
      <c r="I32" t="s">
        <v>3581</v>
      </c>
      <c r="J32" t="s">
        <v>1561</v>
      </c>
      <c r="K32" t="s">
        <v>4463</v>
      </c>
      <c r="L32" t="s">
        <v>4197</v>
      </c>
      <c r="M32" t="s">
        <v>1198</v>
      </c>
      <c r="N32" t="s">
        <v>4298</v>
      </c>
      <c r="O32" t="s">
        <v>1422</v>
      </c>
      <c r="P32" t="s">
        <v>4464</v>
      </c>
    </row>
    <row r="33" spans="1:16" x14ac:dyDescent="0.25">
      <c r="A33" t="s">
        <v>4338</v>
      </c>
      <c r="B33" t="s">
        <v>2948</v>
      </c>
      <c r="C33" t="s">
        <v>1200</v>
      </c>
      <c r="D33" t="s">
        <v>3432</v>
      </c>
      <c r="E33" t="s">
        <v>1200</v>
      </c>
      <c r="F33" t="s">
        <v>4465</v>
      </c>
      <c r="G33" t="s">
        <v>3152</v>
      </c>
      <c r="H33" t="s">
        <v>1198</v>
      </c>
      <c r="I33" t="s">
        <v>3561</v>
      </c>
      <c r="J33" t="s">
        <v>1560</v>
      </c>
      <c r="K33" t="s">
        <v>4466</v>
      </c>
      <c r="L33" t="s">
        <v>4411</v>
      </c>
      <c r="M33" t="s">
        <v>1201</v>
      </c>
      <c r="N33" t="s">
        <v>4467</v>
      </c>
      <c r="O33" t="s">
        <v>1201</v>
      </c>
      <c r="P33" t="s">
        <v>4468</v>
      </c>
    </row>
    <row r="34" spans="1:16" x14ac:dyDescent="0.25">
      <c r="A34" t="s">
        <v>4343</v>
      </c>
      <c r="B34" t="s">
        <v>138</v>
      </c>
      <c r="C34" t="s">
        <v>1394</v>
      </c>
      <c r="D34" t="s">
        <v>3247</v>
      </c>
      <c r="E34" t="s">
        <v>1565</v>
      </c>
      <c r="F34" t="s">
        <v>4391</v>
      </c>
      <c r="G34" t="s">
        <v>4469</v>
      </c>
      <c r="H34" t="s">
        <v>1018</v>
      </c>
      <c r="I34" t="s">
        <v>3918</v>
      </c>
      <c r="J34" t="s">
        <v>1061</v>
      </c>
      <c r="K34" t="s">
        <v>4470</v>
      </c>
      <c r="L34" t="s">
        <v>4034</v>
      </c>
      <c r="M34" t="s">
        <v>1561</v>
      </c>
      <c r="N34" t="s">
        <v>3009</v>
      </c>
      <c r="O34" t="s">
        <v>1273</v>
      </c>
      <c r="P34" t="s">
        <v>4471</v>
      </c>
    </row>
    <row r="35" spans="1:16" x14ac:dyDescent="0.25">
      <c r="A35" t="s">
        <v>4348</v>
      </c>
      <c r="B35" t="s">
        <v>4264</v>
      </c>
      <c r="C35" t="s">
        <v>1211</v>
      </c>
      <c r="D35" t="s">
        <v>4472</v>
      </c>
      <c r="E35" t="s">
        <v>1422</v>
      </c>
      <c r="F35" t="s">
        <v>4473</v>
      </c>
      <c r="G35" t="s">
        <v>3271</v>
      </c>
      <c r="H35" t="s">
        <v>1596</v>
      </c>
      <c r="I35" t="s">
        <v>3190</v>
      </c>
      <c r="J35" t="s">
        <v>1211</v>
      </c>
      <c r="K35" t="s">
        <v>4085</v>
      </c>
      <c r="L35" t="s">
        <v>4034</v>
      </c>
      <c r="M35" t="s">
        <v>1561</v>
      </c>
      <c r="N35" t="s">
        <v>4277</v>
      </c>
      <c r="O35" t="s">
        <v>1211</v>
      </c>
      <c r="P35" t="s">
        <v>4474</v>
      </c>
    </row>
    <row r="36" spans="1:16" x14ac:dyDescent="0.25">
      <c r="A36" t="s">
        <v>4352</v>
      </c>
      <c r="B36" t="s">
        <v>4475</v>
      </c>
      <c r="C36" t="s">
        <v>435</v>
      </c>
      <c r="D36" t="s">
        <v>4476</v>
      </c>
      <c r="E36" t="s">
        <v>934</v>
      </c>
      <c r="F36" t="s">
        <v>4477</v>
      </c>
      <c r="G36" t="s">
        <v>3235</v>
      </c>
      <c r="H36" t="s">
        <v>1311</v>
      </c>
      <c r="I36" t="s">
        <v>3912</v>
      </c>
      <c r="J36" t="s">
        <v>1313</v>
      </c>
      <c r="K36" t="s">
        <v>4478</v>
      </c>
      <c r="L36" t="s">
        <v>4479</v>
      </c>
      <c r="M36" t="s">
        <v>1277</v>
      </c>
      <c r="N36" t="s">
        <v>4480</v>
      </c>
      <c r="O36" t="s">
        <v>1400</v>
      </c>
      <c r="P36" t="s">
        <v>4481</v>
      </c>
    </row>
    <row r="37" spans="1:16" x14ac:dyDescent="0.25">
      <c r="A37" t="s">
        <v>4359</v>
      </c>
      <c r="B37" t="s">
        <v>3534</v>
      </c>
      <c r="C37" t="s">
        <v>1210</v>
      </c>
      <c r="D37" t="s">
        <v>3440</v>
      </c>
      <c r="E37" t="s">
        <v>1201</v>
      </c>
      <c r="F37" t="s">
        <v>4482</v>
      </c>
      <c r="G37" t="s">
        <v>3441</v>
      </c>
      <c r="H37" t="s">
        <v>1200</v>
      </c>
      <c r="I37" t="s">
        <v>3567</v>
      </c>
      <c r="J37" t="s">
        <v>1200</v>
      </c>
      <c r="K37" t="s">
        <v>4483</v>
      </c>
      <c r="L37" t="s">
        <v>3462</v>
      </c>
      <c r="M37" t="s">
        <v>1201</v>
      </c>
      <c r="N37" t="s">
        <v>3586</v>
      </c>
      <c r="O37" t="s">
        <v>1394</v>
      </c>
      <c r="P37" t="s">
        <v>4484</v>
      </c>
    </row>
    <row r="38" spans="1:16" x14ac:dyDescent="0.25">
      <c r="A38" t="s">
        <v>260</v>
      </c>
      <c r="B38" t="s">
        <v>4117</v>
      </c>
      <c r="C38" t="s">
        <v>1057</v>
      </c>
      <c r="D38" t="s">
        <v>4118</v>
      </c>
      <c r="E38" t="s">
        <v>934</v>
      </c>
      <c r="F38" t="s">
        <v>4119</v>
      </c>
      <c r="G38" t="s">
        <v>153</v>
      </c>
      <c r="H38" t="s">
        <v>1152</v>
      </c>
      <c r="I38" t="s">
        <v>3864</v>
      </c>
      <c r="J38" t="s">
        <v>1273</v>
      </c>
      <c r="K38" t="s">
        <v>4120</v>
      </c>
      <c r="L38" t="s">
        <v>4121</v>
      </c>
      <c r="M38" t="s">
        <v>1313</v>
      </c>
      <c r="N38" t="s">
        <v>4122</v>
      </c>
      <c r="O38" t="s">
        <v>1343</v>
      </c>
      <c r="P38" t="s">
        <v>4123</v>
      </c>
    </row>
    <row r="39" spans="1:16" x14ac:dyDescent="0.25">
      <c r="A39" t="s">
        <v>265</v>
      </c>
      <c r="B39" t="s">
        <v>3551</v>
      </c>
      <c r="C39" t="s">
        <v>1177</v>
      </c>
      <c r="D39" t="s">
        <v>4006</v>
      </c>
      <c r="E39" t="s">
        <v>435</v>
      </c>
      <c r="F39" t="s">
        <v>4124</v>
      </c>
      <c r="G39" t="s">
        <v>3431</v>
      </c>
      <c r="H39" t="s">
        <v>821</v>
      </c>
      <c r="I39" t="s">
        <v>3555</v>
      </c>
      <c r="J39" t="s">
        <v>1152</v>
      </c>
      <c r="K39" t="s">
        <v>4067</v>
      </c>
      <c r="L39" t="s">
        <v>4125</v>
      </c>
      <c r="M39" t="s">
        <v>892</v>
      </c>
      <c r="N39" t="s">
        <v>3957</v>
      </c>
      <c r="O39" t="s">
        <v>1166</v>
      </c>
      <c r="P39" t="s">
        <v>4126</v>
      </c>
    </row>
    <row r="40" spans="1:16" x14ac:dyDescent="0.25">
      <c r="A40" t="s">
        <v>4361</v>
      </c>
      <c r="B40" t="s">
        <v>3458</v>
      </c>
      <c r="C40" t="s">
        <v>1154</v>
      </c>
      <c r="D40" t="s">
        <v>3814</v>
      </c>
      <c r="E40" t="s">
        <v>1188</v>
      </c>
      <c r="F40" t="s">
        <v>4485</v>
      </c>
      <c r="G40" t="s">
        <v>3727</v>
      </c>
      <c r="H40" t="s">
        <v>1274</v>
      </c>
      <c r="I40" t="s">
        <v>4486</v>
      </c>
      <c r="J40" t="s">
        <v>293</v>
      </c>
      <c r="K40" t="s">
        <v>4487</v>
      </c>
      <c r="L40" t="s">
        <v>3058</v>
      </c>
      <c r="M40" t="s">
        <v>1156</v>
      </c>
      <c r="N40" t="s">
        <v>4488</v>
      </c>
      <c r="O40" t="s">
        <v>1322</v>
      </c>
      <c r="P40" t="s">
        <v>4489</v>
      </c>
    </row>
    <row r="41" spans="1:16" x14ac:dyDescent="0.25">
      <c r="A41" t="s">
        <v>4368</v>
      </c>
      <c r="B41" t="s">
        <v>3567</v>
      </c>
      <c r="C41" t="s">
        <v>1591</v>
      </c>
      <c r="D41" t="s">
        <v>3253</v>
      </c>
      <c r="E41" t="s">
        <v>1591</v>
      </c>
      <c r="F41" t="s">
        <v>4175</v>
      </c>
      <c r="G41" t="s">
        <v>3598</v>
      </c>
      <c r="H41" t="s">
        <v>1560</v>
      </c>
      <c r="I41" t="s">
        <v>150</v>
      </c>
      <c r="J41" t="s">
        <v>1198</v>
      </c>
      <c r="K41" t="s">
        <v>4490</v>
      </c>
      <c r="L41" t="s">
        <v>3435</v>
      </c>
      <c r="M41" t="s">
        <v>1201</v>
      </c>
      <c r="N41" t="s">
        <v>3476</v>
      </c>
      <c r="O41" t="s">
        <v>1394</v>
      </c>
      <c r="P41" t="s">
        <v>4491</v>
      </c>
    </row>
    <row r="42" spans="1:16" x14ac:dyDescent="0.25">
      <c r="A42" t="s">
        <v>4370</v>
      </c>
      <c r="B42" t="s">
        <v>3185</v>
      </c>
      <c r="C42" t="s">
        <v>1579</v>
      </c>
      <c r="D42" t="s">
        <v>3853</v>
      </c>
      <c r="E42" t="s">
        <v>1592</v>
      </c>
      <c r="F42" t="s">
        <v>3233</v>
      </c>
      <c r="G42" t="s">
        <v>3171</v>
      </c>
      <c r="H42" t="s">
        <v>1210</v>
      </c>
      <c r="I42" t="s">
        <v>3258</v>
      </c>
      <c r="J42" t="s">
        <v>1394</v>
      </c>
      <c r="K42" t="s">
        <v>4492</v>
      </c>
      <c r="L42" t="s">
        <v>3151</v>
      </c>
      <c r="M42" t="s">
        <v>1591</v>
      </c>
      <c r="N42" t="s">
        <v>3252</v>
      </c>
      <c r="O42" t="s">
        <v>1199</v>
      </c>
      <c r="P42" t="s">
        <v>4493</v>
      </c>
    </row>
    <row r="43" spans="1:16" x14ac:dyDescent="0.25">
      <c r="A43" t="s">
        <v>4375</v>
      </c>
      <c r="B43" t="s">
        <v>3148</v>
      </c>
      <c r="C43" t="s">
        <v>1573</v>
      </c>
      <c r="D43" t="s">
        <v>3163</v>
      </c>
      <c r="E43" t="s">
        <v>1573</v>
      </c>
      <c r="F43" t="s">
        <v>3575</v>
      </c>
      <c r="G43" t="s">
        <v>3285</v>
      </c>
      <c r="H43" t="s">
        <v>1591</v>
      </c>
      <c r="I43" t="s">
        <v>3291</v>
      </c>
      <c r="J43" t="s">
        <v>1199</v>
      </c>
      <c r="K43" t="s">
        <v>4395</v>
      </c>
      <c r="L43" t="s">
        <v>3184</v>
      </c>
      <c r="M43" t="s">
        <v>1592</v>
      </c>
      <c r="N43" t="s">
        <v>3194</v>
      </c>
      <c r="O43" t="s">
        <v>1592</v>
      </c>
      <c r="P43" t="s">
        <v>4494</v>
      </c>
    </row>
    <row r="44" spans="1:16" x14ac:dyDescent="0.25">
      <c r="A44" t="s">
        <v>4379</v>
      </c>
      <c r="B44" t="s">
        <v>3215</v>
      </c>
      <c r="C44" t="s">
        <v>1198</v>
      </c>
      <c r="D44" t="s">
        <v>3728</v>
      </c>
      <c r="E44" t="s">
        <v>1565</v>
      </c>
      <c r="F44" t="s">
        <v>279</v>
      </c>
      <c r="G44" t="s">
        <v>3228</v>
      </c>
      <c r="H44" t="s">
        <v>1591</v>
      </c>
      <c r="I44" t="s">
        <v>2948</v>
      </c>
      <c r="J44" t="s">
        <v>1200</v>
      </c>
      <c r="K44" t="s">
        <v>3950</v>
      </c>
      <c r="L44" t="s">
        <v>4264</v>
      </c>
      <c r="M44" t="s">
        <v>1210</v>
      </c>
      <c r="N44" t="s">
        <v>3590</v>
      </c>
      <c r="O44" t="s">
        <v>1210</v>
      </c>
      <c r="P44" t="s">
        <v>4143</v>
      </c>
    </row>
    <row r="45" spans="1:16" x14ac:dyDescent="0.25">
      <c r="A45" t="s">
        <v>4383</v>
      </c>
      <c r="B45" t="s">
        <v>3184</v>
      </c>
      <c r="C45" t="s">
        <v>1579</v>
      </c>
      <c r="D45" t="s">
        <v>3437</v>
      </c>
      <c r="E45" t="s">
        <v>1199</v>
      </c>
      <c r="F45" t="s">
        <v>4418</v>
      </c>
      <c r="G45" t="s">
        <v>3572</v>
      </c>
      <c r="H45" t="s">
        <v>1199</v>
      </c>
      <c r="I45" t="s">
        <v>3291</v>
      </c>
      <c r="J45" t="s">
        <v>1199</v>
      </c>
      <c r="K45" t="s">
        <v>4266</v>
      </c>
      <c r="L45" t="s">
        <v>3203</v>
      </c>
      <c r="M45" t="s">
        <v>1579</v>
      </c>
      <c r="N45" t="s">
        <v>3836</v>
      </c>
      <c r="O45" t="s">
        <v>1199</v>
      </c>
      <c r="P45" t="s">
        <v>4495</v>
      </c>
    </row>
    <row r="46" spans="1:16" x14ac:dyDescent="0.25">
      <c r="A46" t="s">
        <v>4388</v>
      </c>
      <c r="B46" t="s">
        <v>3579</v>
      </c>
      <c r="C46" t="s">
        <v>1395</v>
      </c>
      <c r="D46" t="s">
        <v>4139</v>
      </c>
      <c r="E46" t="s">
        <v>1396</v>
      </c>
      <c r="F46" t="s">
        <v>4140</v>
      </c>
      <c r="G46" t="s">
        <v>3258</v>
      </c>
      <c r="H46" t="s">
        <v>1560</v>
      </c>
      <c r="I46" t="s">
        <v>3443</v>
      </c>
      <c r="J46" t="s">
        <v>1422</v>
      </c>
      <c r="K46" t="s">
        <v>4141</v>
      </c>
      <c r="L46" t="s">
        <v>3910</v>
      </c>
      <c r="M46" t="s">
        <v>1596</v>
      </c>
      <c r="N46" t="s">
        <v>4142</v>
      </c>
      <c r="O46" t="s">
        <v>1561</v>
      </c>
      <c r="P46" t="s">
        <v>4143</v>
      </c>
    </row>
    <row r="47" spans="1:16" x14ac:dyDescent="0.25">
      <c r="A47" t="s">
        <v>4389</v>
      </c>
      <c r="B47" t="s">
        <v>3205</v>
      </c>
      <c r="C47" t="s">
        <v>1573</v>
      </c>
      <c r="D47" t="s">
        <v>3162</v>
      </c>
      <c r="E47" t="s">
        <v>1573</v>
      </c>
      <c r="F47" t="s">
        <v>4496</v>
      </c>
      <c r="G47" t="s">
        <v>2100</v>
      </c>
      <c r="H47" t="s">
        <v>1573</v>
      </c>
      <c r="I47" t="s">
        <v>2100</v>
      </c>
      <c r="J47" t="s">
        <v>1203</v>
      </c>
      <c r="K47" t="s">
        <v>4088</v>
      </c>
      <c r="L47" t="s">
        <v>3162</v>
      </c>
      <c r="M47" t="s">
        <v>1573</v>
      </c>
      <c r="N47" t="s">
        <v>3269</v>
      </c>
      <c r="O47" t="s">
        <v>1573</v>
      </c>
      <c r="P47" t="s">
        <v>4497</v>
      </c>
    </row>
    <row r="48" spans="1:16" x14ac:dyDescent="0.25">
      <c r="A48" s="4" t="s">
        <v>4393</v>
      </c>
      <c r="B48" s="4" t="s">
        <v>4147</v>
      </c>
      <c r="C48" s="4" t="s">
        <v>190</v>
      </c>
      <c r="D48" s="4" t="s">
        <v>4148</v>
      </c>
      <c r="E48" s="4" t="s">
        <v>190</v>
      </c>
      <c r="F48" s="4" t="s">
        <v>4149</v>
      </c>
      <c r="G48" s="4" t="s">
        <v>4150</v>
      </c>
      <c r="H48" s="4" t="s">
        <v>190</v>
      </c>
      <c r="I48" s="4" t="s">
        <v>4151</v>
      </c>
      <c r="J48" s="4" t="s">
        <v>190</v>
      </c>
      <c r="K48" s="4" t="s">
        <v>1233</v>
      </c>
      <c r="L48" s="4" t="s">
        <v>4152</v>
      </c>
      <c r="M48" s="4" t="s">
        <v>190</v>
      </c>
      <c r="N48" s="4" t="s">
        <v>4153</v>
      </c>
      <c r="O48" s="4" t="s">
        <v>190</v>
      </c>
      <c r="P48" s="4" t="s">
        <v>4154</v>
      </c>
    </row>
  </sheetData>
  <pageMargins left="0.7" right="0.7" top="0.75" bottom="0.75" header="0.3" footer="0.3"/>
  <pageSetup paperSize="9"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Q48"/>
  <sheetViews>
    <sheetView workbookViewId="0"/>
  </sheetViews>
  <sheetFormatPr defaultColWidth="11.42578125" defaultRowHeight="15" x14ac:dyDescent="0.25"/>
  <cols>
    <col min="1" max="1" width="40.7109375" customWidth="1"/>
    <col min="2" max="16" width="12.7109375" customWidth="1"/>
    <col min="17" max="17" width="13.140625" customWidth="1"/>
  </cols>
  <sheetData>
    <row r="1" spans="1:17" x14ac:dyDescent="0.25">
      <c r="A1" s="4" t="s">
        <v>117</v>
      </c>
      <c r="Q1" s="1" t="str">
        <f>HYPERLINK("#'INDEX'!A1", "Back to INDEX")</f>
        <v>Back to INDEX</v>
      </c>
    </row>
    <row r="2" spans="1:17" ht="63.75" x14ac:dyDescent="0.25">
      <c r="A2" s="3" t="s">
        <v>131</v>
      </c>
      <c r="B2" s="3" t="s">
        <v>3875</v>
      </c>
      <c r="C2" s="3" t="s">
        <v>3876</v>
      </c>
      <c r="D2" s="3" t="s">
        <v>3877</v>
      </c>
      <c r="E2" s="3" t="s">
        <v>3878</v>
      </c>
      <c r="F2" s="3" t="s">
        <v>3879</v>
      </c>
      <c r="G2" s="3" t="s">
        <v>3880</v>
      </c>
      <c r="H2" s="3" t="s">
        <v>3881</v>
      </c>
      <c r="I2" s="3" t="s">
        <v>3882</v>
      </c>
      <c r="J2" s="3" t="s">
        <v>3883</v>
      </c>
      <c r="K2" s="3" t="s">
        <v>3884</v>
      </c>
      <c r="L2" s="3" t="s">
        <v>3885</v>
      </c>
      <c r="M2" s="3" t="s">
        <v>3886</v>
      </c>
      <c r="N2" s="3" t="s">
        <v>3887</v>
      </c>
      <c r="O2" s="3" t="s">
        <v>3888</v>
      </c>
      <c r="P2" s="3" t="s">
        <v>3889</v>
      </c>
    </row>
    <row r="3" spans="1:17" x14ac:dyDescent="0.25">
      <c r="A3" t="s">
        <v>2862</v>
      </c>
      <c r="B3" t="s">
        <v>3462</v>
      </c>
      <c r="C3" t="s">
        <v>2826</v>
      </c>
      <c r="D3" t="s">
        <v>3864</v>
      </c>
      <c r="E3" t="s">
        <v>293</v>
      </c>
      <c r="F3" t="s">
        <v>4498</v>
      </c>
      <c r="G3" t="s">
        <v>4411</v>
      </c>
      <c r="H3" t="s">
        <v>1382</v>
      </c>
      <c r="I3" t="s">
        <v>3864</v>
      </c>
      <c r="J3" t="s">
        <v>434</v>
      </c>
      <c r="K3" t="s">
        <v>4499</v>
      </c>
      <c r="L3" t="s">
        <v>3557</v>
      </c>
      <c r="M3" t="s">
        <v>1456</v>
      </c>
      <c r="N3" t="s">
        <v>4308</v>
      </c>
      <c r="O3" t="s">
        <v>1456</v>
      </c>
      <c r="P3" t="s">
        <v>4500</v>
      </c>
    </row>
    <row r="4" spans="1:17" x14ac:dyDescent="0.25">
      <c r="A4" t="s">
        <v>4221</v>
      </c>
      <c r="B4" t="s">
        <v>2258</v>
      </c>
      <c r="C4" t="s">
        <v>1579</v>
      </c>
      <c r="D4" t="s">
        <v>3174</v>
      </c>
      <c r="E4" t="s">
        <v>1579</v>
      </c>
      <c r="F4" t="s">
        <v>3836</v>
      </c>
      <c r="G4" t="s">
        <v>3228</v>
      </c>
      <c r="H4" t="s">
        <v>819</v>
      </c>
      <c r="I4" t="s">
        <v>3441</v>
      </c>
      <c r="J4" t="s">
        <v>1152</v>
      </c>
      <c r="K4" t="s">
        <v>4195</v>
      </c>
      <c r="L4" t="s">
        <v>3280</v>
      </c>
      <c r="M4" t="s">
        <v>1422</v>
      </c>
      <c r="N4" t="s">
        <v>3195</v>
      </c>
      <c r="O4" t="s">
        <v>1565</v>
      </c>
      <c r="P4" t="s">
        <v>4501</v>
      </c>
    </row>
    <row r="5" spans="1:17" x14ac:dyDescent="0.25">
      <c r="A5" t="s">
        <v>4224</v>
      </c>
      <c r="B5" t="s">
        <v>3438</v>
      </c>
      <c r="C5" t="s">
        <v>1421</v>
      </c>
      <c r="D5" t="s">
        <v>4092</v>
      </c>
      <c r="E5" t="s">
        <v>1235</v>
      </c>
      <c r="F5" t="s">
        <v>4124</v>
      </c>
      <c r="G5" t="s">
        <v>146</v>
      </c>
      <c r="H5" t="s">
        <v>293</v>
      </c>
      <c r="I5" t="s">
        <v>3435</v>
      </c>
      <c r="J5" t="s">
        <v>948</v>
      </c>
      <c r="K5" t="s">
        <v>4502</v>
      </c>
      <c r="L5" t="s">
        <v>3155</v>
      </c>
      <c r="M5" t="s">
        <v>1058</v>
      </c>
      <c r="N5" t="s">
        <v>3177</v>
      </c>
      <c r="O5" t="s">
        <v>1056</v>
      </c>
      <c r="P5" t="s">
        <v>4503</v>
      </c>
    </row>
    <row r="6" spans="1:17" x14ac:dyDescent="0.25">
      <c r="A6" t="s">
        <v>4231</v>
      </c>
      <c r="B6" t="s">
        <v>3185</v>
      </c>
      <c r="C6" t="s">
        <v>1396</v>
      </c>
      <c r="D6" t="s">
        <v>3166</v>
      </c>
      <c r="E6" t="s">
        <v>1596</v>
      </c>
      <c r="F6" t="s">
        <v>4222</v>
      </c>
      <c r="G6" t="s">
        <v>3205</v>
      </c>
      <c r="H6" t="s">
        <v>1565</v>
      </c>
      <c r="I6" t="s">
        <v>3159</v>
      </c>
      <c r="J6" t="s">
        <v>1198</v>
      </c>
      <c r="K6" t="s">
        <v>4109</v>
      </c>
      <c r="L6" t="s">
        <v>3853</v>
      </c>
      <c r="M6" t="s">
        <v>1211</v>
      </c>
      <c r="N6" t="s">
        <v>3567</v>
      </c>
      <c r="O6" t="s">
        <v>1211</v>
      </c>
      <c r="P6" t="s">
        <v>266</v>
      </c>
    </row>
    <row r="7" spans="1:17" x14ac:dyDescent="0.25">
      <c r="A7" t="s">
        <v>184</v>
      </c>
      <c r="B7" t="s">
        <v>3158</v>
      </c>
      <c r="C7" t="s">
        <v>1422</v>
      </c>
      <c r="D7" t="s">
        <v>3291</v>
      </c>
      <c r="E7" t="s">
        <v>1396</v>
      </c>
      <c r="F7" t="s">
        <v>4159</v>
      </c>
      <c r="G7" t="s">
        <v>3218</v>
      </c>
      <c r="H7" t="s">
        <v>1212</v>
      </c>
      <c r="I7" t="s">
        <v>2948</v>
      </c>
      <c r="J7" t="s">
        <v>1061</v>
      </c>
      <c r="K7" t="s">
        <v>4160</v>
      </c>
      <c r="L7" t="s">
        <v>3152</v>
      </c>
      <c r="M7" t="s">
        <v>1062</v>
      </c>
      <c r="N7" t="s">
        <v>3227</v>
      </c>
      <c r="O7" t="s">
        <v>1275</v>
      </c>
      <c r="P7" t="s">
        <v>4161</v>
      </c>
    </row>
    <row r="8" spans="1:17" x14ac:dyDescent="0.25">
      <c r="A8" t="s">
        <v>4239</v>
      </c>
      <c r="B8" t="s">
        <v>3147</v>
      </c>
      <c r="C8" t="s">
        <v>1210</v>
      </c>
      <c r="D8" t="s">
        <v>3285</v>
      </c>
      <c r="E8" t="s">
        <v>1198</v>
      </c>
      <c r="F8" t="s">
        <v>4504</v>
      </c>
      <c r="G8" t="s">
        <v>3147</v>
      </c>
      <c r="H8" t="s">
        <v>1211</v>
      </c>
      <c r="I8" t="s">
        <v>3153</v>
      </c>
      <c r="J8" t="s">
        <v>1211</v>
      </c>
      <c r="K8" t="s">
        <v>3575</v>
      </c>
      <c r="L8" t="s">
        <v>3228</v>
      </c>
      <c r="M8" t="s">
        <v>1198</v>
      </c>
      <c r="N8" t="s">
        <v>3272</v>
      </c>
      <c r="O8" t="s">
        <v>1560</v>
      </c>
      <c r="P8" t="s">
        <v>4505</v>
      </c>
    </row>
    <row r="9" spans="1:17" x14ac:dyDescent="0.25">
      <c r="A9" t="s">
        <v>4244</v>
      </c>
      <c r="B9" t="s">
        <v>3162</v>
      </c>
      <c r="C9" t="s">
        <v>1201</v>
      </c>
      <c r="D9" t="s">
        <v>3185</v>
      </c>
      <c r="E9" t="s">
        <v>1198</v>
      </c>
      <c r="F9" t="s">
        <v>3151</v>
      </c>
      <c r="G9" t="s">
        <v>3166</v>
      </c>
      <c r="H9" t="s">
        <v>1060</v>
      </c>
      <c r="I9" t="s">
        <v>3257</v>
      </c>
      <c r="J9" t="s">
        <v>1019</v>
      </c>
      <c r="K9" t="s">
        <v>3923</v>
      </c>
      <c r="L9" t="s">
        <v>3194</v>
      </c>
      <c r="M9" t="s">
        <v>1273</v>
      </c>
      <c r="N9" t="s">
        <v>3534</v>
      </c>
      <c r="O9" t="s">
        <v>1275</v>
      </c>
      <c r="P9" t="s">
        <v>4235</v>
      </c>
    </row>
    <row r="10" spans="1:17" x14ac:dyDescent="0.25">
      <c r="A10" t="s">
        <v>4247</v>
      </c>
      <c r="B10" t="s">
        <v>2100</v>
      </c>
      <c r="C10" t="s">
        <v>1592</v>
      </c>
      <c r="D10" t="s">
        <v>2258</v>
      </c>
      <c r="E10" t="s">
        <v>1592</v>
      </c>
      <c r="F10" t="s">
        <v>4179</v>
      </c>
      <c r="G10" t="s">
        <v>3572</v>
      </c>
      <c r="H10" t="s">
        <v>1153</v>
      </c>
      <c r="I10" t="s">
        <v>3204</v>
      </c>
      <c r="J10" t="s">
        <v>779</v>
      </c>
      <c r="K10" t="s">
        <v>4506</v>
      </c>
      <c r="L10" t="s">
        <v>3285</v>
      </c>
      <c r="M10" t="s">
        <v>1210</v>
      </c>
      <c r="N10" t="s">
        <v>3203</v>
      </c>
      <c r="O10" t="s">
        <v>1211</v>
      </c>
      <c r="P10" t="s">
        <v>4507</v>
      </c>
    </row>
    <row r="11" spans="1:17" x14ac:dyDescent="0.25">
      <c r="A11" t="s">
        <v>4253</v>
      </c>
      <c r="B11" t="s">
        <v>3174</v>
      </c>
      <c r="C11" t="s">
        <v>1199</v>
      </c>
      <c r="D11" t="s">
        <v>3285</v>
      </c>
      <c r="E11" t="s">
        <v>1198</v>
      </c>
      <c r="F11" t="s">
        <v>4508</v>
      </c>
      <c r="G11" t="s">
        <v>3291</v>
      </c>
      <c r="H11" t="s">
        <v>935</v>
      </c>
      <c r="I11" t="s">
        <v>3437</v>
      </c>
      <c r="J11" t="s">
        <v>437</v>
      </c>
      <c r="K11" t="s">
        <v>4138</v>
      </c>
      <c r="L11" t="s">
        <v>3249</v>
      </c>
      <c r="M11" t="s">
        <v>1396</v>
      </c>
      <c r="N11" t="s">
        <v>3447</v>
      </c>
      <c r="O11" t="s">
        <v>1062</v>
      </c>
      <c r="P11" t="s">
        <v>4410</v>
      </c>
    </row>
    <row r="12" spans="1:17" x14ac:dyDescent="0.25">
      <c r="A12" t="s">
        <v>4258</v>
      </c>
      <c r="B12" t="s">
        <v>3187</v>
      </c>
      <c r="C12" t="s">
        <v>1200</v>
      </c>
      <c r="D12" t="s">
        <v>3209</v>
      </c>
      <c r="E12" t="s">
        <v>1201</v>
      </c>
      <c r="F12" t="s">
        <v>3151</v>
      </c>
      <c r="G12" t="s">
        <v>3572</v>
      </c>
      <c r="H12" t="s">
        <v>1153</v>
      </c>
      <c r="I12" t="s">
        <v>3262</v>
      </c>
      <c r="J12" t="s">
        <v>1060</v>
      </c>
      <c r="K12" t="s">
        <v>2841</v>
      </c>
      <c r="L12" t="s">
        <v>3254</v>
      </c>
      <c r="M12" t="s">
        <v>1560</v>
      </c>
      <c r="N12" t="s">
        <v>4080</v>
      </c>
      <c r="O12" t="s">
        <v>1273</v>
      </c>
      <c r="P12" t="s">
        <v>4509</v>
      </c>
    </row>
    <row r="13" spans="1:17" x14ac:dyDescent="0.25">
      <c r="A13" t="s">
        <v>4263</v>
      </c>
      <c r="B13" t="s">
        <v>4180</v>
      </c>
      <c r="C13" t="s">
        <v>1203</v>
      </c>
      <c r="D13" t="s">
        <v>4180</v>
      </c>
      <c r="E13" t="s">
        <v>1203</v>
      </c>
      <c r="F13" t="s">
        <v>4510</v>
      </c>
      <c r="G13" t="s">
        <v>2100</v>
      </c>
      <c r="H13" t="s">
        <v>1579</v>
      </c>
      <c r="I13" t="s">
        <v>3187</v>
      </c>
      <c r="J13" t="s">
        <v>1591</v>
      </c>
      <c r="K13" t="s">
        <v>4416</v>
      </c>
      <c r="L13" t="s">
        <v>2100</v>
      </c>
      <c r="M13" t="s">
        <v>1573</v>
      </c>
      <c r="N13" t="s">
        <v>3187</v>
      </c>
      <c r="O13" t="s">
        <v>1592</v>
      </c>
      <c r="P13" t="s">
        <v>4416</v>
      </c>
    </row>
    <row r="14" spans="1:17" x14ac:dyDescent="0.25">
      <c r="A14" t="s">
        <v>4267</v>
      </c>
      <c r="B14" t="s">
        <v>3162</v>
      </c>
      <c r="C14" t="s">
        <v>1201</v>
      </c>
      <c r="D14" t="s">
        <v>3209</v>
      </c>
      <c r="E14" t="s">
        <v>1201</v>
      </c>
      <c r="F14" t="s">
        <v>3836</v>
      </c>
      <c r="G14" t="s">
        <v>3162</v>
      </c>
      <c r="H14" t="s">
        <v>1560</v>
      </c>
      <c r="I14" t="s">
        <v>3285</v>
      </c>
      <c r="J14" t="s">
        <v>1561</v>
      </c>
      <c r="K14" t="s">
        <v>4511</v>
      </c>
      <c r="L14" t="s">
        <v>3185</v>
      </c>
      <c r="M14" t="s">
        <v>1565</v>
      </c>
      <c r="N14" t="s">
        <v>3218</v>
      </c>
      <c r="O14" t="s">
        <v>1198</v>
      </c>
      <c r="P14" t="s">
        <v>4512</v>
      </c>
    </row>
    <row r="15" spans="1:17" x14ac:dyDescent="0.25">
      <c r="A15" t="s">
        <v>4270</v>
      </c>
      <c r="B15" t="s">
        <v>3198</v>
      </c>
      <c r="C15" t="s">
        <v>1573</v>
      </c>
      <c r="D15" t="s">
        <v>3198</v>
      </c>
      <c r="E15" t="s">
        <v>1573</v>
      </c>
      <c r="F15" t="s">
        <v>4088</v>
      </c>
      <c r="G15" t="s">
        <v>2100</v>
      </c>
      <c r="H15" t="s">
        <v>1579</v>
      </c>
      <c r="I15" t="s">
        <v>2100</v>
      </c>
      <c r="J15" t="s">
        <v>1592</v>
      </c>
      <c r="K15" t="s">
        <v>4088</v>
      </c>
      <c r="L15" t="s">
        <v>2258</v>
      </c>
      <c r="M15" t="s">
        <v>1592</v>
      </c>
      <c r="N15" t="s">
        <v>2258</v>
      </c>
      <c r="O15" t="s">
        <v>1573</v>
      </c>
      <c r="P15" t="s">
        <v>4088</v>
      </c>
    </row>
    <row r="16" spans="1:17" x14ac:dyDescent="0.25">
      <c r="A16" t="s">
        <v>4273</v>
      </c>
      <c r="B16" t="s">
        <v>3285</v>
      </c>
      <c r="C16" t="s">
        <v>1596</v>
      </c>
      <c r="D16" t="s">
        <v>3291</v>
      </c>
      <c r="E16" t="s">
        <v>1396</v>
      </c>
      <c r="F16" t="s">
        <v>4395</v>
      </c>
      <c r="G16" t="s">
        <v>3572</v>
      </c>
      <c r="H16" t="s">
        <v>1153</v>
      </c>
      <c r="I16" t="s">
        <v>3166</v>
      </c>
      <c r="J16" t="s">
        <v>821</v>
      </c>
      <c r="K16" t="s">
        <v>4513</v>
      </c>
      <c r="L16" t="s">
        <v>3171</v>
      </c>
      <c r="M16" t="s">
        <v>1395</v>
      </c>
      <c r="N16" t="s">
        <v>3299</v>
      </c>
      <c r="O16" t="s">
        <v>1273</v>
      </c>
      <c r="P16" t="s">
        <v>4514</v>
      </c>
    </row>
    <row r="17" spans="1:16" x14ac:dyDescent="0.25">
      <c r="A17" t="s">
        <v>4276</v>
      </c>
      <c r="B17" t="s">
        <v>3162</v>
      </c>
      <c r="C17" t="s">
        <v>1201</v>
      </c>
      <c r="D17" t="s">
        <v>3572</v>
      </c>
      <c r="E17" t="s">
        <v>1210</v>
      </c>
      <c r="F17" t="s">
        <v>146</v>
      </c>
      <c r="G17" t="s">
        <v>3148</v>
      </c>
      <c r="H17" t="s">
        <v>1394</v>
      </c>
      <c r="I17" t="s">
        <v>3269</v>
      </c>
      <c r="J17" t="s">
        <v>1565</v>
      </c>
      <c r="K17" t="s">
        <v>4048</v>
      </c>
      <c r="L17" t="s">
        <v>3158</v>
      </c>
      <c r="M17" t="s">
        <v>1201</v>
      </c>
      <c r="N17" t="s">
        <v>3166</v>
      </c>
      <c r="O17" t="s">
        <v>1565</v>
      </c>
      <c r="P17" t="s">
        <v>4109</v>
      </c>
    </row>
    <row r="18" spans="1:16" x14ac:dyDescent="0.25">
      <c r="A18" t="s">
        <v>209</v>
      </c>
      <c r="B18" t="s">
        <v>3258</v>
      </c>
      <c r="C18" t="s">
        <v>437</v>
      </c>
      <c r="D18" t="s">
        <v>3201</v>
      </c>
      <c r="E18" t="s">
        <v>1166</v>
      </c>
      <c r="F18" t="s">
        <v>4189</v>
      </c>
      <c r="G18" t="s">
        <v>3195</v>
      </c>
      <c r="H18" t="s">
        <v>1059</v>
      </c>
      <c r="I18" t="s">
        <v>3567</v>
      </c>
      <c r="J18" t="s">
        <v>657</v>
      </c>
      <c r="K18" t="s">
        <v>4515</v>
      </c>
      <c r="L18" t="s">
        <v>3602</v>
      </c>
      <c r="M18" t="s">
        <v>1343</v>
      </c>
      <c r="N18" t="s">
        <v>4469</v>
      </c>
      <c r="O18" t="s">
        <v>1212</v>
      </c>
      <c r="P18" t="s">
        <v>4516</v>
      </c>
    </row>
    <row r="19" spans="1:16" x14ac:dyDescent="0.25">
      <c r="A19" t="s">
        <v>4289</v>
      </c>
      <c r="B19" t="s">
        <v>3166</v>
      </c>
      <c r="C19" t="s">
        <v>1062</v>
      </c>
      <c r="D19" t="s">
        <v>3272</v>
      </c>
      <c r="E19" t="s">
        <v>1152</v>
      </c>
      <c r="F19" t="s">
        <v>4517</v>
      </c>
      <c r="G19" t="s">
        <v>3163</v>
      </c>
      <c r="H19" t="s">
        <v>1198</v>
      </c>
      <c r="I19" t="s">
        <v>3147</v>
      </c>
      <c r="J19" t="s">
        <v>1210</v>
      </c>
      <c r="K19" t="s">
        <v>3226</v>
      </c>
      <c r="L19" t="s">
        <v>3204</v>
      </c>
      <c r="M19" t="s">
        <v>1273</v>
      </c>
      <c r="N19" t="s">
        <v>3152</v>
      </c>
      <c r="O19" t="s">
        <v>1596</v>
      </c>
      <c r="P19" t="s">
        <v>4518</v>
      </c>
    </row>
    <row r="20" spans="1:16" x14ac:dyDescent="0.25">
      <c r="A20" t="s">
        <v>216</v>
      </c>
      <c r="B20" t="s">
        <v>4173</v>
      </c>
      <c r="C20" t="s">
        <v>949</v>
      </c>
      <c r="D20" t="s">
        <v>3951</v>
      </c>
      <c r="E20" t="s">
        <v>1056</v>
      </c>
      <c r="F20" t="s">
        <v>4174</v>
      </c>
      <c r="G20" t="s">
        <v>3567</v>
      </c>
      <c r="H20" t="s">
        <v>1311</v>
      </c>
      <c r="I20" t="s">
        <v>3253</v>
      </c>
      <c r="J20" t="s">
        <v>435</v>
      </c>
      <c r="K20" t="s">
        <v>4175</v>
      </c>
      <c r="L20" t="s">
        <v>3845</v>
      </c>
      <c r="M20" t="s">
        <v>1219</v>
      </c>
      <c r="N20" t="s">
        <v>3847</v>
      </c>
      <c r="O20" t="s">
        <v>1529</v>
      </c>
      <c r="P20" t="s">
        <v>4176</v>
      </c>
    </row>
    <row r="21" spans="1:16" x14ac:dyDescent="0.25">
      <c r="A21" t="s">
        <v>222</v>
      </c>
      <c r="B21" t="s">
        <v>3285</v>
      </c>
      <c r="C21" t="s">
        <v>1596</v>
      </c>
      <c r="D21" t="s">
        <v>3249</v>
      </c>
      <c r="E21" t="s">
        <v>1153</v>
      </c>
      <c r="F21" t="s">
        <v>4177</v>
      </c>
      <c r="G21" t="s">
        <v>3187</v>
      </c>
      <c r="H21" t="s">
        <v>1201</v>
      </c>
      <c r="I21" t="s">
        <v>3163</v>
      </c>
      <c r="J21" t="s">
        <v>1394</v>
      </c>
      <c r="K21" t="s">
        <v>3836</v>
      </c>
      <c r="L21" t="s">
        <v>3280</v>
      </c>
      <c r="M21" t="s">
        <v>1422</v>
      </c>
      <c r="N21" t="s">
        <v>3567</v>
      </c>
      <c r="O21" t="s">
        <v>1211</v>
      </c>
      <c r="P21" t="s">
        <v>4178</v>
      </c>
    </row>
    <row r="22" spans="1:16" x14ac:dyDescent="0.25">
      <c r="A22" t="s">
        <v>227</v>
      </c>
      <c r="B22" t="s">
        <v>3205</v>
      </c>
      <c r="C22" t="s">
        <v>1200</v>
      </c>
      <c r="D22" t="s">
        <v>3269</v>
      </c>
      <c r="E22" t="s">
        <v>1394</v>
      </c>
      <c r="F22" t="s">
        <v>4086</v>
      </c>
      <c r="G22" t="s">
        <v>3187</v>
      </c>
      <c r="H22" t="s">
        <v>1201</v>
      </c>
      <c r="I22" t="s">
        <v>3162</v>
      </c>
      <c r="J22" t="s">
        <v>1201</v>
      </c>
      <c r="K22" t="s">
        <v>4179</v>
      </c>
      <c r="L22" t="s">
        <v>3159</v>
      </c>
      <c r="M22" t="s">
        <v>1394</v>
      </c>
      <c r="N22" t="s">
        <v>3228</v>
      </c>
      <c r="O22" t="s">
        <v>1394</v>
      </c>
      <c r="P22" t="s">
        <v>3447</v>
      </c>
    </row>
    <row r="23" spans="1:16" x14ac:dyDescent="0.25">
      <c r="A23" t="s">
        <v>232</v>
      </c>
      <c r="B23" t="s">
        <v>2100</v>
      </c>
      <c r="C23" t="s">
        <v>1592</v>
      </c>
      <c r="D23" t="s">
        <v>2100</v>
      </c>
      <c r="E23" t="s">
        <v>1573</v>
      </c>
      <c r="F23" t="s">
        <v>4088</v>
      </c>
      <c r="G23" t="s">
        <v>4180</v>
      </c>
      <c r="H23" t="s">
        <v>1203</v>
      </c>
      <c r="I23" t="s">
        <v>3198</v>
      </c>
      <c r="J23" t="s">
        <v>1573</v>
      </c>
      <c r="K23" t="s">
        <v>4180</v>
      </c>
      <c r="L23" t="s">
        <v>2100</v>
      </c>
      <c r="M23" t="s">
        <v>1573</v>
      </c>
      <c r="N23" t="s">
        <v>2258</v>
      </c>
      <c r="O23" t="s">
        <v>1573</v>
      </c>
      <c r="P23" t="s">
        <v>4179</v>
      </c>
    </row>
    <row r="24" spans="1:16" x14ac:dyDescent="0.25">
      <c r="A24" t="s">
        <v>236</v>
      </c>
      <c r="B24" t="s">
        <v>3148</v>
      </c>
      <c r="C24" t="s">
        <v>1591</v>
      </c>
      <c r="D24" t="s">
        <v>3158</v>
      </c>
      <c r="E24" t="s">
        <v>1210</v>
      </c>
      <c r="F24" t="s">
        <v>4181</v>
      </c>
      <c r="G24" t="s">
        <v>2258</v>
      </c>
      <c r="H24" t="s">
        <v>1199</v>
      </c>
      <c r="I24" t="s">
        <v>3163</v>
      </c>
      <c r="J24" t="s">
        <v>1394</v>
      </c>
      <c r="K24" t="s">
        <v>2841</v>
      </c>
      <c r="L24" t="s">
        <v>3163</v>
      </c>
      <c r="M24" t="s">
        <v>1199</v>
      </c>
      <c r="N24" t="s">
        <v>3184</v>
      </c>
      <c r="O24" t="s">
        <v>1201</v>
      </c>
      <c r="P24" t="s">
        <v>4182</v>
      </c>
    </row>
    <row r="25" spans="1:16" x14ac:dyDescent="0.25">
      <c r="A25" t="s">
        <v>4293</v>
      </c>
      <c r="B25" t="s">
        <v>3187</v>
      </c>
      <c r="C25" t="s">
        <v>1200</v>
      </c>
      <c r="D25" t="s">
        <v>3162</v>
      </c>
      <c r="E25" t="s">
        <v>1200</v>
      </c>
      <c r="F25" t="s">
        <v>4179</v>
      </c>
      <c r="G25" t="s">
        <v>4180</v>
      </c>
      <c r="H25" t="s">
        <v>1203</v>
      </c>
      <c r="I25" t="s">
        <v>3198</v>
      </c>
      <c r="J25" t="s">
        <v>1573</v>
      </c>
      <c r="K25" t="s">
        <v>4180</v>
      </c>
      <c r="L25" t="s">
        <v>3187</v>
      </c>
      <c r="M25" t="s">
        <v>1579</v>
      </c>
      <c r="N25" t="s">
        <v>3147</v>
      </c>
      <c r="O25" t="s">
        <v>1199</v>
      </c>
      <c r="P25" t="s">
        <v>146</v>
      </c>
    </row>
    <row r="26" spans="1:16" x14ac:dyDescent="0.25">
      <c r="A26" t="s">
        <v>4297</v>
      </c>
      <c r="B26" t="s">
        <v>3187</v>
      </c>
      <c r="C26" t="s">
        <v>1200</v>
      </c>
      <c r="D26" t="s">
        <v>3163</v>
      </c>
      <c r="E26" t="s">
        <v>1591</v>
      </c>
      <c r="F26" t="s">
        <v>3836</v>
      </c>
      <c r="G26" t="s">
        <v>4180</v>
      </c>
      <c r="H26" t="s">
        <v>1203</v>
      </c>
      <c r="I26" t="s">
        <v>4180</v>
      </c>
      <c r="J26" t="s">
        <v>1203</v>
      </c>
      <c r="K26" t="s">
        <v>4510</v>
      </c>
      <c r="L26" t="s">
        <v>3187</v>
      </c>
      <c r="M26" t="s">
        <v>1579</v>
      </c>
      <c r="N26" t="s">
        <v>3163</v>
      </c>
      <c r="O26" t="s">
        <v>1579</v>
      </c>
      <c r="P26" t="s">
        <v>3836</v>
      </c>
    </row>
    <row r="27" spans="1:16" x14ac:dyDescent="0.25">
      <c r="A27" t="s">
        <v>4304</v>
      </c>
      <c r="B27" t="s">
        <v>4088</v>
      </c>
      <c r="C27" t="s">
        <v>1289</v>
      </c>
      <c r="D27" t="s">
        <v>3848</v>
      </c>
      <c r="E27" t="s">
        <v>1417</v>
      </c>
      <c r="F27" t="s">
        <v>4519</v>
      </c>
      <c r="G27" t="s">
        <v>3283</v>
      </c>
      <c r="H27" t="s">
        <v>1171</v>
      </c>
      <c r="I27" t="s">
        <v>3237</v>
      </c>
      <c r="J27" t="s">
        <v>1193</v>
      </c>
      <c r="K27" t="s">
        <v>4520</v>
      </c>
      <c r="L27" t="s">
        <v>3730</v>
      </c>
      <c r="M27" t="s">
        <v>436</v>
      </c>
      <c r="N27" t="s">
        <v>3902</v>
      </c>
      <c r="O27" t="s">
        <v>296</v>
      </c>
      <c r="P27" t="s">
        <v>4521</v>
      </c>
    </row>
    <row r="28" spans="1:16" x14ac:dyDescent="0.25">
      <c r="A28" t="s">
        <v>4307</v>
      </c>
      <c r="B28" t="s">
        <v>3198</v>
      </c>
      <c r="C28" t="s">
        <v>1573</v>
      </c>
      <c r="D28" t="s">
        <v>3198</v>
      </c>
      <c r="E28" t="s">
        <v>1573</v>
      </c>
      <c r="F28" t="s">
        <v>4088</v>
      </c>
      <c r="G28" t="s">
        <v>4180</v>
      </c>
      <c r="H28" t="s">
        <v>1203</v>
      </c>
      <c r="I28" t="s">
        <v>4180</v>
      </c>
      <c r="J28" t="s">
        <v>1203</v>
      </c>
      <c r="K28" t="s">
        <v>4510</v>
      </c>
      <c r="L28" t="s">
        <v>3198</v>
      </c>
      <c r="M28" t="s">
        <v>1573</v>
      </c>
      <c r="N28" t="s">
        <v>3198</v>
      </c>
      <c r="O28" t="s">
        <v>1203</v>
      </c>
      <c r="P28" t="s">
        <v>4088</v>
      </c>
    </row>
    <row r="29" spans="1:16" x14ac:dyDescent="0.25">
      <c r="A29" t="s">
        <v>4314</v>
      </c>
      <c r="B29" t="s">
        <v>3174</v>
      </c>
      <c r="C29" t="s">
        <v>1199</v>
      </c>
      <c r="D29" t="s">
        <v>3187</v>
      </c>
      <c r="E29" t="s">
        <v>1199</v>
      </c>
      <c r="F29" t="s">
        <v>4179</v>
      </c>
      <c r="G29" t="s">
        <v>2100</v>
      </c>
      <c r="H29" t="s">
        <v>1579</v>
      </c>
      <c r="I29" t="s">
        <v>2100</v>
      </c>
      <c r="J29" t="s">
        <v>1592</v>
      </c>
      <c r="K29" t="s">
        <v>4088</v>
      </c>
      <c r="L29" t="s">
        <v>3187</v>
      </c>
      <c r="M29" t="s">
        <v>1579</v>
      </c>
      <c r="N29" t="s">
        <v>3163</v>
      </c>
      <c r="O29" t="s">
        <v>1579</v>
      </c>
      <c r="P29" t="s">
        <v>3836</v>
      </c>
    </row>
    <row r="30" spans="1:16" x14ac:dyDescent="0.25">
      <c r="A30" t="s">
        <v>4320</v>
      </c>
      <c r="B30" t="s">
        <v>2100</v>
      </c>
      <c r="C30" t="s">
        <v>1592</v>
      </c>
      <c r="D30" t="s">
        <v>2258</v>
      </c>
      <c r="E30" t="s">
        <v>1592</v>
      </c>
      <c r="F30" t="s">
        <v>4179</v>
      </c>
      <c r="G30" t="s">
        <v>2100</v>
      </c>
      <c r="H30" t="s">
        <v>1579</v>
      </c>
      <c r="I30" t="s">
        <v>2258</v>
      </c>
      <c r="J30" t="s">
        <v>1579</v>
      </c>
      <c r="K30" t="s">
        <v>4179</v>
      </c>
      <c r="L30" t="s">
        <v>3174</v>
      </c>
      <c r="M30" t="s">
        <v>1592</v>
      </c>
      <c r="N30" t="s">
        <v>3187</v>
      </c>
      <c r="O30" t="s">
        <v>1592</v>
      </c>
      <c r="P30" t="s">
        <v>4179</v>
      </c>
    </row>
    <row r="31" spans="1:16" x14ac:dyDescent="0.25">
      <c r="A31" t="s">
        <v>4327</v>
      </c>
      <c r="B31" t="s">
        <v>3218</v>
      </c>
      <c r="C31" t="s">
        <v>819</v>
      </c>
      <c r="D31" t="s">
        <v>3567</v>
      </c>
      <c r="E31" t="s">
        <v>1275</v>
      </c>
      <c r="F31" t="s">
        <v>4522</v>
      </c>
      <c r="G31" t="s">
        <v>3441</v>
      </c>
      <c r="H31" t="s">
        <v>936</v>
      </c>
      <c r="I31" t="s">
        <v>3171</v>
      </c>
      <c r="J31" t="s">
        <v>820</v>
      </c>
      <c r="K31" t="s">
        <v>3836</v>
      </c>
      <c r="L31" t="s">
        <v>3299</v>
      </c>
      <c r="M31" t="s">
        <v>1018</v>
      </c>
      <c r="N31" t="s">
        <v>3252</v>
      </c>
      <c r="O31" t="s">
        <v>1397</v>
      </c>
      <c r="P31" t="s">
        <v>4523</v>
      </c>
    </row>
    <row r="32" spans="1:16" x14ac:dyDescent="0.25">
      <c r="A32" t="s">
        <v>4333</v>
      </c>
      <c r="B32" t="s">
        <v>2100</v>
      </c>
      <c r="C32" t="s">
        <v>1592</v>
      </c>
      <c r="D32" t="s">
        <v>3174</v>
      </c>
      <c r="E32" t="s">
        <v>1579</v>
      </c>
      <c r="F32" t="s">
        <v>3151</v>
      </c>
      <c r="G32" t="s">
        <v>2100</v>
      </c>
      <c r="H32" t="s">
        <v>1579</v>
      </c>
      <c r="I32" t="s">
        <v>2100</v>
      </c>
      <c r="J32" t="s">
        <v>1592</v>
      </c>
      <c r="K32" t="s">
        <v>4088</v>
      </c>
      <c r="L32" t="s">
        <v>3174</v>
      </c>
      <c r="M32" t="s">
        <v>1592</v>
      </c>
      <c r="N32" t="s">
        <v>3187</v>
      </c>
      <c r="O32" t="s">
        <v>1592</v>
      </c>
      <c r="P32" t="s">
        <v>4179</v>
      </c>
    </row>
    <row r="33" spans="1:16" x14ac:dyDescent="0.25">
      <c r="A33" t="s">
        <v>4338</v>
      </c>
      <c r="B33" t="s">
        <v>3269</v>
      </c>
      <c r="C33" t="s">
        <v>1565</v>
      </c>
      <c r="D33" t="s">
        <v>3159</v>
      </c>
      <c r="E33" t="s">
        <v>1201</v>
      </c>
      <c r="F33" t="s">
        <v>4524</v>
      </c>
      <c r="G33" t="s">
        <v>3174</v>
      </c>
      <c r="H33" t="s">
        <v>1591</v>
      </c>
      <c r="I33" t="s">
        <v>3147</v>
      </c>
      <c r="J33" t="s">
        <v>1210</v>
      </c>
      <c r="K33" t="s">
        <v>3262</v>
      </c>
      <c r="L33" t="s">
        <v>3572</v>
      </c>
      <c r="M33" t="s">
        <v>1201</v>
      </c>
      <c r="N33" t="s">
        <v>3280</v>
      </c>
      <c r="O33" t="s">
        <v>1201</v>
      </c>
      <c r="P33" t="s">
        <v>4525</v>
      </c>
    </row>
    <row r="34" spans="1:16" x14ac:dyDescent="0.25">
      <c r="A34" t="s">
        <v>4343</v>
      </c>
      <c r="B34" t="s">
        <v>2100</v>
      </c>
      <c r="C34" t="s">
        <v>1592</v>
      </c>
      <c r="D34" t="s">
        <v>3174</v>
      </c>
      <c r="E34" t="s">
        <v>1579</v>
      </c>
      <c r="F34" t="s">
        <v>3151</v>
      </c>
      <c r="G34" t="s">
        <v>3205</v>
      </c>
      <c r="H34" t="s">
        <v>1565</v>
      </c>
      <c r="I34" t="s">
        <v>3159</v>
      </c>
      <c r="J34" t="s">
        <v>1198</v>
      </c>
      <c r="K34" t="s">
        <v>4109</v>
      </c>
      <c r="L34" t="s">
        <v>3162</v>
      </c>
      <c r="M34" t="s">
        <v>1591</v>
      </c>
      <c r="N34" t="s">
        <v>3285</v>
      </c>
      <c r="O34" t="s">
        <v>1200</v>
      </c>
      <c r="P34" t="s">
        <v>4511</v>
      </c>
    </row>
    <row r="35" spans="1:16" x14ac:dyDescent="0.25">
      <c r="A35" t="s">
        <v>4348</v>
      </c>
      <c r="B35" t="s">
        <v>3209</v>
      </c>
      <c r="C35" t="s">
        <v>1198</v>
      </c>
      <c r="D35" t="s">
        <v>3185</v>
      </c>
      <c r="E35" t="s">
        <v>1198</v>
      </c>
      <c r="F35" t="s">
        <v>4179</v>
      </c>
      <c r="G35" t="s">
        <v>3572</v>
      </c>
      <c r="H35" t="s">
        <v>1153</v>
      </c>
      <c r="I35" t="s">
        <v>3219</v>
      </c>
      <c r="J35" t="s">
        <v>1396</v>
      </c>
      <c r="K35" t="s">
        <v>4526</v>
      </c>
      <c r="L35" t="s">
        <v>3291</v>
      </c>
      <c r="M35" t="s">
        <v>1561</v>
      </c>
      <c r="N35" t="s">
        <v>3203</v>
      </c>
      <c r="O35" t="s">
        <v>1211</v>
      </c>
      <c r="P35" t="s">
        <v>4527</v>
      </c>
    </row>
    <row r="36" spans="1:16" x14ac:dyDescent="0.25">
      <c r="A36" t="s">
        <v>4352</v>
      </c>
      <c r="B36" t="s">
        <v>3235</v>
      </c>
      <c r="C36" t="s">
        <v>1517</v>
      </c>
      <c r="D36" t="s">
        <v>3453</v>
      </c>
      <c r="E36" t="s">
        <v>1484</v>
      </c>
      <c r="F36" t="s">
        <v>4528</v>
      </c>
      <c r="G36" t="s">
        <v>3170</v>
      </c>
      <c r="H36" t="s">
        <v>1594</v>
      </c>
      <c r="I36" t="s">
        <v>3446</v>
      </c>
      <c r="J36" t="s">
        <v>1309</v>
      </c>
      <c r="K36" t="s">
        <v>3602</v>
      </c>
      <c r="L36" t="s">
        <v>3651</v>
      </c>
      <c r="M36" t="s">
        <v>2766</v>
      </c>
      <c r="N36" t="s">
        <v>4529</v>
      </c>
      <c r="O36" t="s">
        <v>1271</v>
      </c>
      <c r="P36" t="s">
        <v>261</v>
      </c>
    </row>
    <row r="37" spans="1:16" x14ac:dyDescent="0.25">
      <c r="A37" t="s">
        <v>4359</v>
      </c>
      <c r="B37" t="s">
        <v>3280</v>
      </c>
      <c r="C37" t="s">
        <v>1152</v>
      </c>
      <c r="D37" t="s">
        <v>3272</v>
      </c>
      <c r="E37" t="s">
        <v>1152</v>
      </c>
      <c r="F37" t="s">
        <v>1173</v>
      </c>
      <c r="G37" t="s">
        <v>3209</v>
      </c>
      <c r="H37" t="s">
        <v>1596</v>
      </c>
      <c r="I37" t="s">
        <v>3158</v>
      </c>
      <c r="J37" t="s">
        <v>1560</v>
      </c>
      <c r="K37" t="s">
        <v>4530</v>
      </c>
      <c r="L37" t="s">
        <v>3194</v>
      </c>
      <c r="M37" t="s">
        <v>1273</v>
      </c>
      <c r="N37" t="s">
        <v>3598</v>
      </c>
      <c r="O37" t="s">
        <v>1396</v>
      </c>
      <c r="P37" t="s">
        <v>4531</v>
      </c>
    </row>
    <row r="38" spans="1:16" x14ac:dyDescent="0.25">
      <c r="A38" t="s">
        <v>260</v>
      </c>
      <c r="B38" t="s">
        <v>3147</v>
      </c>
      <c r="C38" t="s">
        <v>1210</v>
      </c>
      <c r="D38" t="s">
        <v>3209</v>
      </c>
      <c r="E38" t="s">
        <v>1201</v>
      </c>
      <c r="F38" t="s">
        <v>4195</v>
      </c>
      <c r="G38" t="s">
        <v>3198</v>
      </c>
      <c r="H38" t="s">
        <v>1573</v>
      </c>
      <c r="I38" t="s">
        <v>3174</v>
      </c>
      <c r="J38" t="s">
        <v>1199</v>
      </c>
      <c r="K38" t="s">
        <v>3853</v>
      </c>
      <c r="L38" t="s">
        <v>3269</v>
      </c>
      <c r="M38" t="s">
        <v>1200</v>
      </c>
      <c r="N38" t="s">
        <v>3153</v>
      </c>
      <c r="O38" t="s">
        <v>1200</v>
      </c>
      <c r="P38" t="s">
        <v>4196</v>
      </c>
    </row>
    <row r="39" spans="1:16" x14ac:dyDescent="0.25">
      <c r="A39" t="s">
        <v>265</v>
      </c>
      <c r="B39" t="s">
        <v>3604</v>
      </c>
      <c r="C39" t="s">
        <v>1058</v>
      </c>
      <c r="D39" t="s">
        <v>4197</v>
      </c>
      <c r="E39" t="s">
        <v>948</v>
      </c>
      <c r="F39" t="s">
        <v>4198</v>
      </c>
      <c r="G39" t="s">
        <v>3441</v>
      </c>
      <c r="H39" t="s">
        <v>936</v>
      </c>
      <c r="I39" t="s">
        <v>3262</v>
      </c>
      <c r="J39" t="s">
        <v>1060</v>
      </c>
      <c r="K39" t="s">
        <v>146</v>
      </c>
      <c r="L39" t="s">
        <v>3947</v>
      </c>
      <c r="M39" t="s">
        <v>1155</v>
      </c>
      <c r="N39" t="s">
        <v>4041</v>
      </c>
      <c r="O39" t="s">
        <v>2745</v>
      </c>
      <c r="P39" t="s">
        <v>4199</v>
      </c>
    </row>
    <row r="40" spans="1:16" x14ac:dyDescent="0.25">
      <c r="A40" t="s">
        <v>4361</v>
      </c>
      <c r="B40" t="s">
        <v>3285</v>
      </c>
      <c r="C40" t="s">
        <v>1596</v>
      </c>
      <c r="D40" t="s">
        <v>3280</v>
      </c>
      <c r="E40" t="s">
        <v>1211</v>
      </c>
      <c r="F40" t="s">
        <v>4200</v>
      </c>
      <c r="G40" t="s">
        <v>3158</v>
      </c>
      <c r="H40" t="s">
        <v>1273</v>
      </c>
      <c r="I40" t="s">
        <v>3572</v>
      </c>
      <c r="J40" t="s">
        <v>1422</v>
      </c>
      <c r="K40" t="s">
        <v>4201</v>
      </c>
      <c r="L40" t="s">
        <v>3249</v>
      </c>
      <c r="M40" t="s">
        <v>1396</v>
      </c>
      <c r="N40" t="s">
        <v>3394</v>
      </c>
      <c r="O40" t="s">
        <v>1211</v>
      </c>
      <c r="P40" t="s">
        <v>4202</v>
      </c>
    </row>
    <row r="41" spans="1:16" x14ac:dyDescent="0.25">
      <c r="A41" t="s">
        <v>4368</v>
      </c>
      <c r="B41" t="s">
        <v>4180</v>
      </c>
      <c r="C41" t="s">
        <v>1203</v>
      </c>
      <c r="D41" t="s">
        <v>4180</v>
      </c>
      <c r="E41" t="s">
        <v>1203</v>
      </c>
      <c r="F41" t="s">
        <v>4510</v>
      </c>
      <c r="G41" t="s">
        <v>4180</v>
      </c>
      <c r="H41" t="s">
        <v>1203</v>
      </c>
      <c r="I41" t="s">
        <v>4180</v>
      </c>
      <c r="J41" t="s">
        <v>1203</v>
      </c>
      <c r="K41" t="s">
        <v>4510</v>
      </c>
      <c r="L41" t="s">
        <v>4180</v>
      </c>
      <c r="M41" t="s">
        <v>1203</v>
      </c>
      <c r="N41" t="s">
        <v>4180</v>
      </c>
      <c r="O41" t="s">
        <v>1203</v>
      </c>
      <c r="P41" t="s">
        <v>4510</v>
      </c>
    </row>
    <row r="42" spans="1:16" x14ac:dyDescent="0.25">
      <c r="A42" t="s">
        <v>4370</v>
      </c>
      <c r="B42" t="s">
        <v>2258</v>
      </c>
      <c r="C42" t="s">
        <v>1579</v>
      </c>
      <c r="D42" t="s">
        <v>3147</v>
      </c>
      <c r="E42" t="s">
        <v>1200</v>
      </c>
      <c r="F42" t="s">
        <v>3208</v>
      </c>
      <c r="G42" t="s">
        <v>3174</v>
      </c>
      <c r="H42" t="s">
        <v>1591</v>
      </c>
      <c r="I42" t="s">
        <v>3205</v>
      </c>
      <c r="J42" t="s">
        <v>1200</v>
      </c>
      <c r="K42" t="s">
        <v>4265</v>
      </c>
      <c r="L42" t="s">
        <v>3205</v>
      </c>
      <c r="M42" t="s">
        <v>1199</v>
      </c>
      <c r="N42" t="s">
        <v>3285</v>
      </c>
      <c r="O42" t="s">
        <v>1200</v>
      </c>
      <c r="P42" t="s">
        <v>4532</v>
      </c>
    </row>
    <row r="43" spans="1:16" x14ac:dyDescent="0.25">
      <c r="A43" t="s">
        <v>4375</v>
      </c>
      <c r="B43" t="s">
        <v>4180</v>
      </c>
      <c r="C43" t="s">
        <v>1203</v>
      </c>
      <c r="D43" t="s">
        <v>3198</v>
      </c>
      <c r="E43" t="s">
        <v>1573</v>
      </c>
      <c r="F43" t="s">
        <v>4180</v>
      </c>
      <c r="G43" t="s">
        <v>4180</v>
      </c>
      <c r="H43" t="s">
        <v>1203</v>
      </c>
      <c r="I43" t="s">
        <v>4180</v>
      </c>
      <c r="J43" t="s">
        <v>1203</v>
      </c>
      <c r="K43" t="s">
        <v>4510</v>
      </c>
      <c r="L43" t="s">
        <v>4180</v>
      </c>
      <c r="M43" t="s">
        <v>1203</v>
      </c>
      <c r="N43" t="s">
        <v>3198</v>
      </c>
      <c r="O43" t="s">
        <v>1203</v>
      </c>
      <c r="P43" t="s">
        <v>4180</v>
      </c>
    </row>
    <row r="44" spans="1:16" x14ac:dyDescent="0.25">
      <c r="A44" t="s">
        <v>4379</v>
      </c>
      <c r="B44" t="s">
        <v>3204</v>
      </c>
      <c r="C44" t="s">
        <v>937</v>
      </c>
      <c r="D44" t="s">
        <v>3151</v>
      </c>
      <c r="E44" t="s">
        <v>937</v>
      </c>
      <c r="F44" t="s">
        <v>3227</v>
      </c>
      <c r="G44" t="s">
        <v>3228</v>
      </c>
      <c r="H44" t="s">
        <v>819</v>
      </c>
      <c r="I44" t="s">
        <v>3194</v>
      </c>
      <c r="J44" t="s">
        <v>937</v>
      </c>
      <c r="K44" t="s">
        <v>4265</v>
      </c>
      <c r="L44" t="s">
        <v>142</v>
      </c>
      <c r="M44" t="s">
        <v>779</v>
      </c>
      <c r="N44" t="s">
        <v>3431</v>
      </c>
      <c r="O44" t="s">
        <v>937</v>
      </c>
      <c r="P44" t="s">
        <v>4533</v>
      </c>
    </row>
    <row r="45" spans="1:16" x14ac:dyDescent="0.25">
      <c r="A45" t="s">
        <v>4383</v>
      </c>
      <c r="B45" t="s">
        <v>3171</v>
      </c>
      <c r="C45" t="s">
        <v>1018</v>
      </c>
      <c r="D45" t="s">
        <v>3152</v>
      </c>
      <c r="E45" t="s">
        <v>819</v>
      </c>
      <c r="F45" t="s">
        <v>4534</v>
      </c>
      <c r="G45" t="s">
        <v>3159</v>
      </c>
      <c r="H45" t="s">
        <v>1395</v>
      </c>
      <c r="I45" t="s">
        <v>3441</v>
      </c>
      <c r="J45" t="s">
        <v>1152</v>
      </c>
      <c r="K45" t="s">
        <v>4535</v>
      </c>
      <c r="L45" t="s">
        <v>3442</v>
      </c>
      <c r="M45" t="s">
        <v>1275</v>
      </c>
      <c r="N45" t="s">
        <v>3534</v>
      </c>
      <c r="O45" t="s">
        <v>1275</v>
      </c>
      <c r="P45" t="s">
        <v>4536</v>
      </c>
    </row>
    <row r="46" spans="1:16" x14ac:dyDescent="0.25">
      <c r="A46" t="s">
        <v>4388</v>
      </c>
      <c r="B46" t="s">
        <v>3254</v>
      </c>
      <c r="C46" t="s">
        <v>1273</v>
      </c>
      <c r="D46" t="s">
        <v>3171</v>
      </c>
      <c r="E46" t="s">
        <v>1153</v>
      </c>
      <c r="F46" t="s">
        <v>4167</v>
      </c>
      <c r="G46" t="s">
        <v>3572</v>
      </c>
      <c r="H46" t="s">
        <v>1153</v>
      </c>
      <c r="I46" t="s">
        <v>3285</v>
      </c>
      <c r="J46" t="s">
        <v>1561</v>
      </c>
      <c r="K46" t="s">
        <v>4207</v>
      </c>
      <c r="L46" t="s">
        <v>3275</v>
      </c>
      <c r="M46" t="s">
        <v>1153</v>
      </c>
      <c r="N46" t="s">
        <v>3257</v>
      </c>
      <c r="O46" t="s">
        <v>1395</v>
      </c>
      <c r="P46" t="s">
        <v>4170</v>
      </c>
    </row>
    <row r="47" spans="1:16" x14ac:dyDescent="0.25">
      <c r="A47" t="s">
        <v>4389</v>
      </c>
      <c r="B47" t="s">
        <v>4180</v>
      </c>
      <c r="C47" t="s">
        <v>1203</v>
      </c>
      <c r="D47" t="s">
        <v>4180</v>
      </c>
      <c r="E47" t="s">
        <v>1203</v>
      </c>
      <c r="F47" t="s">
        <v>4510</v>
      </c>
      <c r="G47" t="s">
        <v>2258</v>
      </c>
      <c r="H47" t="s">
        <v>1199</v>
      </c>
      <c r="I47" t="s">
        <v>2258</v>
      </c>
      <c r="J47" t="s">
        <v>1579</v>
      </c>
      <c r="K47" t="s">
        <v>4088</v>
      </c>
      <c r="L47" t="s">
        <v>2258</v>
      </c>
      <c r="M47" t="s">
        <v>1592</v>
      </c>
      <c r="N47" t="s">
        <v>2258</v>
      </c>
      <c r="O47" t="s">
        <v>1573</v>
      </c>
      <c r="P47" t="s">
        <v>4088</v>
      </c>
    </row>
    <row r="48" spans="1:16" x14ac:dyDescent="0.25">
      <c r="A48" s="4" t="s">
        <v>4393</v>
      </c>
      <c r="B48" s="4" t="s">
        <v>4208</v>
      </c>
      <c r="C48" s="4" t="s">
        <v>190</v>
      </c>
      <c r="D48" s="4" t="s">
        <v>4209</v>
      </c>
      <c r="E48" s="4" t="s">
        <v>190</v>
      </c>
      <c r="F48" s="4" t="s">
        <v>4210</v>
      </c>
      <c r="G48" s="4" t="s">
        <v>4211</v>
      </c>
      <c r="H48" s="4" t="s">
        <v>190</v>
      </c>
      <c r="I48" s="4" t="s">
        <v>4212</v>
      </c>
      <c r="J48" s="4" t="s">
        <v>190</v>
      </c>
      <c r="K48" s="4" t="s">
        <v>1385</v>
      </c>
      <c r="L48" s="4" t="s">
        <v>4213</v>
      </c>
      <c r="M48" s="4" t="s">
        <v>190</v>
      </c>
      <c r="N48" s="4" t="s">
        <v>4214</v>
      </c>
      <c r="O48" s="4" t="s">
        <v>190</v>
      </c>
      <c r="P48" s="4" t="s">
        <v>4215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111</vt:i4>
      </vt:variant>
    </vt:vector>
  </HeadingPairs>
  <TitlesOfParts>
    <vt:vector size="111" baseType="lpstr">
      <vt:lpstr>INDEX</vt:lpstr>
      <vt:lpstr>FTE_UG_ALL_6Y</vt:lpstr>
      <vt:lpstr>FTE_ALL_ALL_1Y_AREA</vt:lpstr>
      <vt:lpstr>FTE_ALL_ALL_1Y_AREA45</vt:lpstr>
      <vt:lpstr>FTE_UG_UNI_1Y_INST_CI</vt:lpstr>
      <vt:lpstr>FTE_PGC_UNI_1Y_INST_CI</vt:lpstr>
      <vt:lpstr>STMT_UG_ALL_1Y</vt:lpstr>
      <vt:lpstr>STMT_UG_ALL_3Y</vt:lpstr>
      <vt:lpstr>STMT_PGC_ALL_1Y</vt:lpstr>
      <vt:lpstr>STMT_PGC_ALL_3Y</vt:lpstr>
      <vt:lpstr>STMT_PGR_ALL_1Y</vt:lpstr>
      <vt:lpstr>STMT_PGR_ALL_3Y</vt:lpstr>
      <vt:lpstr>STMT_UG_ALL_1Y_SEX</vt:lpstr>
      <vt:lpstr>STMT_PGC_ALL_1Y_SEX</vt:lpstr>
      <vt:lpstr>STMT_PGR_ALL_1Y_SEX</vt:lpstr>
      <vt:lpstr>STMT_UG_ALL_1Y_AREA</vt:lpstr>
      <vt:lpstr>STMT_PGC_ALL_1Y_AREA</vt:lpstr>
      <vt:lpstr>STMT_PGR_ALL_1Y_AREA</vt:lpstr>
      <vt:lpstr>STMT_UG_ALL_1Y_AREA45</vt:lpstr>
      <vt:lpstr>STMT_PGC_ALL_1Y_AREA45</vt:lpstr>
      <vt:lpstr>STMT_PGR_ALL_1Y_AREA45</vt:lpstr>
      <vt:lpstr>STMT_UG_ALL_1Y_ARSX</vt:lpstr>
      <vt:lpstr>STMT_PGC_ALL_1Y_ARSX</vt:lpstr>
      <vt:lpstr>STMT_UG_ALL_1Y_DG</vt:lpstr>
      <vt:lpstr>STMT_PGC_ALL_1Y_DG</vt:lpstr>
      <vt:lpstr>STMT_PGR_ALL_1Y_DG</vt:lpstr>
      <vt:lpstr>HOURS_UG_ALL_3Y</vt:lpstr>
      <vt:lpstr>HOURS_PGC_ALL_3Y</vt:lpstr>
      <vt:lpstr>HOURS_PGR_ALL_3Y</vt:lpstr>
      <vt:lpstr>AWAY_UG_ALL_3Y</vt:lpstr>
      <vt:lpstr>AWAY_PGC_ALL_3Y</vt:lpstr>
      <vt:lpstr>AWAY_PGR_ALL_3Y</vt:lpstr>
      <vt:lpstr>OCCO_UG_ALL_1Y_AREA</vt:lpstr>
      <vt:lpstr>OCCO_PGC_ALL_1Y_AREA</vt:lpstr>
      <vt:lpstr>OCCO_PGR_ALL_1Y_AREA</vt:lpstr>
      <vt:lpstr>OCCF_UG_ALL_1Y_AREA</vt:lpstr>
      <vt:lpstr>OCCF_PGC_ALL_1Y_AREA</vt:lpstr>
      <vt:lpstr>OCCF_PGR_ALL_1Y_AREA</vt:lpstr>
      <vt:lpstr>RSOVRQ_UG_ALL_1Y_AREA</vt:lpstr>
      <vt:lpstr>RSOVRQ_PGC_ALL_1Y_AREA</vt:lpstr>
      <vt:lpstr>RSOVRQ_PGR_ALL_1Y_AREA</vt:lpstr>
      <vt:lpstr>RSOVRQ_UG_ALL_1Y_MT</vt:lpstr>
      <vt:lpstr>RSOVRQ_UG_ALL_1Y_STMT2</vt:lpstr>
      <vt:lpstr>RSOVRQ_PGC_ALL_1Y_STMT2</vt:lpstr>
      <vt:lpstr>RSOVRQ_PGR_ALL_1Y_STMT2</vt:lpstr>
      <vt:lpstr>STMT2_UG_UNI_1Y_INST_CI</vt:lpstr>
      <vt:lpstr>STMT2_UG_UNI_3Y_INST_CI</vt:lpstr>
      <vt:lpstr>STMT2_PGC_UNI_1Y_INST_CI</vt:lpstr>
      <vt:lpstr>STMT2_PGC_UNI_3Y_INST_CI</vt:lpstr>
      <vt:lpstr>STMT3_UG_UNI_1Y_INST_CI</vt:lpstr>
      <vt:lpstr>STMT3_UG_UNI_3Y_INST_CI</vt:lpstr>
      <vt:lpstr>STMT3_PGC_UNI_1Y_INST_CI</vt:lpstr>
      <vt:lpstr>STMT3_PGC_UNI_3Y_INST_CI</vt:lpstr>
      <vt:lpstr>LFT_UG_ALL_1Y</vt:lpstr>
      <vt:lpstr>LFT_PGC_ALL_1Y</vt:lpstr>
      <vt:lpstr>LFT_PGR_ALL_1Y</vt:lpstr>
      <vt:lpstr>LFT_UG_ALL_1Y_SEX</vt:lpstr>
      <vt:lpstr>LFT_PGC_ALL_1Y_SEX</vt:lpstr>
      <vt:lpstr>LFT_PGR_ALL_1Y_SEX</vt:lpstr>
      <vt:lpstr>EHIST_UG_ALL_1Y</vt:lpstr>
      <vt:lpstr>EHIST_PGC_ALL_1Y</vt:lpstr>
      <vt:lpstr>EHIST_PGR_ALL_1Y</vt:lpstr>
      <vt:lpstr>EHIST_UG_ALL_1Y_FTS</vt:lpstr>
      <vt:lpstr>OCC_UG_ALL_1Y_STMT2</vt:lpstr>
      <vt:lpstr>OCC_PGC_ALL_1Y_STMT2</vt:lpstr>
      <vt:lpstr>OCC_PGR_ALL_1Y_STMT2</vt:lpstr>
      <vt:lpstr>QUALIMP_UG_ALL_1Y_STMT2</vt:lpstr>
      <vt:lpstr>QUALIMP_PGC_ALL_1Y_STMT2</vt:lpstr>
      <vt:lpstr>QUALIMP_PGR_ALL_1Y_STMT2</vt:lpstr>
      <vt:lpstr>CRSPREP_UG_ALL_1Y_STMT2</vt:lpstr>
      <vt:lpstr>CRSPREP_PGC_ALL_1Y_STMT2</vt:lpstr>
      <vt:lpstr>CRSPREP_PGR_ALL_1Y_STMT2</vt:lpstr>
      <vt:lpstr>FTS_UG_ALL_1Y_BFOE</vt:lpstr>
      <vt:lpstr>FTS_UG_ALL_1Y_DG</vt:lpstr>
      <vt:lpstr>GAS_UG_ALL_1Y_AREA</vt:lpstr>
      <vt:lpstr>GAS_PGC_ALL_1Y_AREA</vt:lpstr>
      <vt:lpstr>GAS_UG_ALL_1Y_STMT2</vt:lpstr>
      <vt:lpstr>GAS_PGC_ALL_1Y_STMT2</vt:lpstr>
      <vt:lpstr>GAS_PGR_ALL_1Y_STMT2</vt:lpstr>
      <vt:lpstr>MT_UG_ALL_1Y_FTS</vt:lpstr>
      <vt:lpstr>OV_ALL_ALL_1Y</vt:lpstr>
      <vt:lpstr>RR_ALL_UNI_1Y_INST</vt:lpstr>
      <vt:lpstr>RR_ALL_NUHEI_1Y_INST</vt:lpstr>
      <vt:lpstr>RR_UG_UNI_1Y_INST</vt:lpstr>
      <vt:lpstr>RR_UG_NUHEI_1Y_INST</vt:lpstr>
      <vt:lpstr>RR_PGC_UNI_1Y_INST</vt:lpstr>
      <vt:lpstr>RR_PGC_NUHEI_1Y_INST</vt:lpstr>
      <vt:lpstr>RR_PGR_UNI_1Y_INST</vt:lpstr>
      <vt:lpstr>RR_PGR_NUHEI_1Y_INST</vt:lpstr>
      <vt:lpstr>CHAR_ALL_ALL_1Y_AREA</vt:lpstr>
      <vt:lpstr>CHAR_UG_ALL_1Y_AREA</vt:lpstr>
      <vt:lpstr>CHAR_PGC_ALL_1Y_AREA</vt:lpstr>
      <vt:lpstr>CHAR_PGR_ALL_1Y_AREA</vt:lpstr>
      <vt:lpstr>CHAR_UG_ALL_1Y_ARSX</vt:lpstr>
      <vt:lpstr>CHAR_PGC_ALL_1Y_ARSX</vt:lpstr>
      <vt:lpstr>CHAR_PGR_ALL_1Y_ARSX</vt:lpstr>
      <vt:lpstr>CHAR_UG_ALL_1Y_AR45SX</vt:lpstr>
      <vt:lpstr>CHAR_PGC_ALL_1Y_AR45SX</vt:lpstr>
      <vt:lpstr>CHAR_PGR_ALL_1Y_AR45SX</vt:lpstr>
      <vt:lpstr>CHAR_ALL_ALL_1Y_SG</vt:lpstr>
      <vt:lpstr>CHAR_UG_ALL_1Y_SG</vt:lpstr>
      <vt:lpstr>CHAR_PGC_ALL_1Y_SG</vt:lpstr>
      <vt:lpstr>CHAR_PGR_ALL_1Y_SG</vt:lpstr>
      <vt:lpstr>FTE_UG_UNI_1Y_INST_FIG</vt:lpstr>
      <vt:lpstr>FTE_UG_UNI_3Y_INST_FIG</vt:lpstr>
      <vt:lpstr>FTE_PGC_UNI_1Y_INST_FIG</vt:lpstr>
      <vt:lpstr>FTE_PGC_UNI_3Y_INST_FIG</vt:lpstr>
      <vt:lpstr>SAL_UG_UNI_1Y_INST_FIG</vt:lpstr>
      <vt:lpstr>SAL_UG_UNI_3Y_INST_FIG</vt:lpstr>
      <vt:lpstr>SAL_PGC_UNI_1Y_INST_FIG</vt:lpstr>
      <vt:lpstr>SAL_PGC_UNI_3Y_INST_FIG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ssmith</dc:creator>
  <cp:lastModifiedBy>Kelsey Pool</cp:lastModifiedBy>
  <dcterms:created xsi:type="dcterms:W3CDTF">2021-07-30T11:28:19Z</dcterms:created>
  <dcterms:modified xsi:type="dcterms:W3CDTF">2021-09-17T04:51:29Z</dcterms:modified>
</cp:coreProperties>
</file>